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SunitaPfitzner\Public First Dropbox\Policy and Research Team\Polling\Client Tables\XTX Maths Horizons\employers\"/>
    </mc:Choice>
  </mc:AlternateContent>
  <xr:revisionPtr revIDLastSave="0" documentId="13_ncr:1_{E0DDB204-DE23-463D-9A97-3EBC2AE84B83}"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99" l="1"/>
  <c r="B19" i="98"/>
  <c r="B19" i="97"/>
  <c r="B17" i="96"/>
  <c r="B17" i="95"/>
  <c r="B17" i="94"/>
  <c r="B17" i="93"/>
  <c r="B17" i="92"/>
  <c r="B17" i="91"/>
  <c r="B17" i="90"/>
  <c r="B17" i="89"/>
  <c r="B17" i="88"/>
  <c r="B17" i="87"/>
  <c r="B17" i="86"/>
  <c r="B17" i="85"/>
  <c r="B17" i="84"/>
  <c r="B17" i="83"/>
  <c r="B19" i="82"/>
  <c r="B19" i="81"/>
  <c r="B19" i="80"/>
  <c r="B19" i="79"/>
  <c r="B19" i="78"/>
  <c r="B19" i="77"/>
  <c r="B19" i="76"/>
  <c r="B19" i="75"/>
  <c r="B19" i="74"/>
  <c r="B19" i="73"/>
  <c r="B19" i="72"/>
  <c r="B19" i="71"/>
  <c r="B19" i="70"/>
  <c r="B19" i="69"/>
  <c r="B22" i="68"/>
  <c r="B17" i="67"/>
  <c r="B17" i="66"/>
  <c r="B17" i="65"/>
  <c r="B17" i="64"/>
  <c r="B17" i="63"/>
  <c r="B17" i="62"/>
  <c r="B17" i="61"/>
  <c r="B17" i="60"/>
  <c r="B17" i="59"/>
  <c r="B17" i="58"/>
  <c r="B17" i="57"/>
  <c r="B17" i="56"/>
  <c r="B17" i="55"/>
  <c r="B17" i="54"/>
  <c r="B20" i="53"/>
  <c r="B20" i="52"/>
  <c r="B16" i="51"/>
  <c r="B27" i="50"/>
  <c r="B19" i="49"/>
  <c r="B29" i="48"/>
  <c r="B19" i="47"/>
  <c r="B19" i="46"/>
  <c r="B19" i="45"/>
  <c r="B19" i="44"/>
  <c r="B19" i="43"/>
  <c r="B19" i="42"/>
  <c r="B19" i="41"/>
  <c r="B19" i="40"/>
  <c r="B19" i="39"/>
  <c r="B19" i="38"/>
  <c r="B19" i="37"/>
  <c r="B19" i="36"/>
  <c r="B19" i="35"/>
  <c r="B19" i="34"/>
  <c r="B18" i="33"/>
  <c r="B18" i="32"/>
  <c r="B18" i="31"/>
  <c r="B18" i="30"/>
  <c r="B18" i="29"/>
  <c r="B18" i="28"/>
  <c r="B18" i="27"/>
  <c r="B18" i="26"/>
  <c r="B19" i="25"/>
  <c r="B24" i="24"/>
  <c r="B20" i="23"/>
  <c r="B20" i="22"/>
  <c r="B20" i="21"/>
  <c r="B20" i="20"/>
  <c r="B20" i="19"/>
  <c r="B20" i="18"/>
  <c r="B20" i="17"/>
  <c r="B20" i="16"/>
  <c r="B20" i="15"/>
  <c r="B19" i="14"/>
  <c r="B19" i="13"/>
  <c r="B19" i="12"/>
  <c r="B19" i="11"/>
  <c r="B19" i="10"/>
  <c r="B19" i="9"/>
  <c r="B19" i="8"/>
  <c r="B18" i="7"/>
  <c r="B19" i="6"/>
  <c r="B16" i="5"/>
  <c r="B21" i="4"/>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D88" i="2"/>
  <c r="E87" i="2"/>
  <c r="D87" i="2"/>
  <c r="E86" i="2"/>
  <c r="D86" i="2"/>
  <c r="E85" i="2"/>
  <c r="D85" i="2"/>
  <c r="E84" i="2"/>
  <c r="D84" i="2"/>
  <c r="E83" i="2"/>
  <c r="D83"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D32" i="2"/>
  <c r="E31" i="2"/>
  <c r="D31" i="2"/>
  <c r="E30" i="2"/>
  <c r="D30" i="2"/>
  <c r="E29" i="2"/>
  <c r="D29" i="2"/>
  <c r="E28" i="2"/>
  <c r="D28" i="2"/>
  <c r="E27" i="2"/>
  <c r="D27" i="2"/>
  <c r="E26"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<sst xmlns="http://schemas.openxmlformats.org/spreadsheetml/2006/main" count="6421" uniqueCount="304">
  <si>
    <t>Public First Poll for Maths Horizons (Employers)</t>
  </si>
  <si>
    <t>Fieldwork:</t>
  </si>
  <si>
    <t>6th Dec - 15th Dec 2024</t>
  </si>
  <si>
    <t xml:space="preserve">Interview Method: </t>
  </si>
  <si>
    <t>Online Survey</t>
  </si>
  <si>
    <t>Population represented:</t>
  </si>
  <si>
    <t>Employers in England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</si>
  <si>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</si>
  <si>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</si>
  <si>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</si>
  <si>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</si>
  <si>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</si>
  <si>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</si>
  <si>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</si>
  <si>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</si>
  <si>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</si>
  <si>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</si>
  <si>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</si>
  <si>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</si>
  <si>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</si>
  <si>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</si>
  <si>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</si>
  <si>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</si>
  <si>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</si>
  <si>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</si>
  <si>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</si>
  <si>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</si>
  <si>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</si>
  <si>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</si>
  <si>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</si>
  <si>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</si>
  <si>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</si>
  <si>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</si>
  <si>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</si>
  <si>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</si>
  <si>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</si>
  <si>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</si>
  <si>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</si>
  <si>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</si>
  <si>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Business Development</t>
  </si>
  <si>
    <t>Customer Support</t>
  </si>
  <si>
    <t>Finance</t>
  </si>
  <si>
    <t>HR</t>
  </si>
  <si>
    <t>Legal</t>
  </si>
  <si>
    <t>Marketing</t>
  </si>
  <si>
    <t>Operations</t>
  </si>
  <si>
    <t>Product Management</t>
  </si>
  <si>
    <t>Research</t>
  </si>
  <si>
    <t>Sales</t>
  </si>
  <si>
    <t>Yes</t>
  </si>
  <si>
    <t>No</t>
  </si>
  <si>
    <t>Sole responsibility</t>
  </si>
  <si>
    <t>Shared responsibility</t>
  </si>
  <si>
    <t>Gender</t>
  </si>
  <si>
    <t>Age</t>
  </si>
  <si>
    <t>Social Grade</t>
  </si>
  <si>
    <t>Region</t>
  </si>
  <si>
    <t>Department</t>
  </si>
  <si>
    <t>STEM Company</t>
  </si>
  <si>
    <t>STEM Role</t>
  </si>
  <si>
    <t>Line Manager</t>
  </si>
  <si>
    <t>Hiring Responsibilities</t>
  </si>
  <si>
    <t>Technical Company Hiring Technical Roles</t>
  </si>
  <si>
    <t>IT specialists</t>
  </si>
  <si>
    <t>Researchers</t>
  </si>
  <si>
    <t>Programmers</t>
  </si>
  <si>
    <t>Data scientists</t>
  </si>
  <si>
    <t>Quantitative analysts (Quants)</t>
  </si>
  <si>
    <t>Economists</t>
  </si>
  <si>
    <t>Don’t know</t>
  </si>
  <si>
    <t>None of the above</t>
  </si>
  <si>
    <t>Which of the following, if any, do you currently have among your staff? Select any which apply</t>
  </si>
  <si>
    <t>BASE: All Respondents</t>
  </si>
  <si>
    <t>Fieldwork:  6th Dec - 15th Dec 2024</t>
  </si>
  <si>
    <t>Data weighted by interlocking age &amp; gender, region and social grade to Nationally Representative Proportions</t>
  </si>
  <si>
    <t>This was a hiring decision for a mathematically technical role</t>
  </si>
  <si>
    <t>This was a hiring decision for a role which was not particularly mathematically technical</t>
  </si>
  <si>
    <t xml:space="preserve"> Thinking about the last hiring decision which you personally made, which of the following best describes this hiring decision?</t>
  </si>
  <si>
    <t xml:space="preserve"> Budgeting</t>
  </si>
  <si>
    <t xml:space="preserve"> Data analysis (e.g. spreadsheets, statistical calculations)</t>
  </si>
  <si>
    <t xml:space="preserve"> Basic arithmetic</t>
  </si>
  <si>
    <t xml:space="preserve"> Written communication</t>
  </si>
  <si>
    <t xml:space="preserve"> Teamwork</t>
  </si>
  <si>
    <t xml:space="preserve"> Logic and problem solving</t>
  </si>
  <si>
    <t xml:space="preserve"> Verbal communication</t>
  </si>
  <si>
    <t xml:space="preserve"> Time management</t>
  </si>
  <si>
    <t>Very important</t>
  </si>
  <si>
    <t>Somewhat important</t>
  </si>
  <si>
    <t>Not very important</t>
  </si>
  <si>
    <t>Not at all important</t>
  </si>
  <si>
    <t>Total Important:</t>
  </si>
  <si>
    <t>Net:</t>
  </si>
  <si>
    <t>Grid Summary: Thinking about the general skills or abilities needed by members of your team to be successful in their role, how important are each of the following? Please think about the skills needed by the majority of your team</t>
  </si>
  <si>
    <t>Thinking about the general skills or abilities needed by members of your team to be successful in their role, how important are each of the following? Please think about the skills needed by the majority of your team: Time management</t>
  </si>
  <si>
    <t>Thinking about the general skills or abilities needed by members of your team to be successful in their role, how important are each of the following? Please think about the skills needed by the majority of your team: Data analysis (e.g. spreadsheets, statistical calculations)</t>
  </si>
  <si>
    <t>Thinking about the general skills or abilities needed by members of your team to be successful in their role, how important are each of the following? Please think about the skills needed by the majority of your team: Written communication</t>
  </si>
  <si>
    <t>Thinking about the general skills or abilities needed by members of your team to be successful in their role, how important are each of the following? Please think about the skills needed by the majority of your team: Verbal communication</t>
  </si>
  <si>
    <t>Thinking about the general skills or abilities needed by members of your team to be successful in their role, how important are each of the following? Please think about the skills needed by the majority of your team: Logic and problem solving</t>
  </si>
  <si>
    <t>Thinking about the general skills or abilities needed by members of your team to be successful in their role, how important are each of the following? Please think about the skills needed by the majority of your team: Teamwork</t>
  </si>
  <si>
    <t>Thinking about the general skills or abilities needed by members of your team to be successful in their role, how important are each of the following? Please think about the skills needed by the majority of your team: Budgeting</t>
  </si>
  <si>
    <t>Thinking about the general skills or abilities needed by members of your team to be successful in their role, how important are each of the following? Please think about the skills needed by the majority of your team: Basic arithmetic</t>
  </si>
  <si>
    <t>Entirely in education (school, college or university)</t>
  </si>
  <si>
    <t>Mostly in education (school, college or university)</t>
  </si>
  <si>
    <t>Equally in education and outside of education (a job, personal life)</t>
  </si>
  <si>
    <t>Mostly outside of education (a job, personal life)</t>
  </si>
  <si>
    <t>Entirely outside of education (a job, personal life)</t>
  </si>
  <si>
    <t>N/A - they don’t tend to have learned this skill</t>
  </si>
  <si>
    <t>Grid Summary: And for each of the following skills, where would you say people who apply for jobs in your organisation tend to have learned them?</t>
  </si>
  <si>
    <t>And for each of the following skills, where would you say people who apply for jobs in your organisation tend to have learned them?: Time management</t>
  </si>
  <si>
    <t>And for each of the following skills, where would you say people who apply for jobs in your organisation tend to have learned them?: Data analysis (e.g. spreadsheets, statistical calculations)</t>
  </si>
  <si>
    <t>And for each of the following skills, where would you say people who apply for jobs in your organisation tend to have learned them?: Written communication</t>
  </si>
  <si>
    <t>And for each of the following skills, where would you say people who apply for jobs in your organisation tend to have learned them?: Verbal communication</t>
  </si>
  <si>
    <t>And for each of the following skills, where would you say people who apply for jobs in your organisation tend to have learned them?: Logic and problem solving</t>
  </si>
  <si>
    <t>And for each of the following skills, where would you say people who apply for jobs in your organisation tend to have learned them?: Teamwork</t>
  </si>
  <si>
    <t>And for each of the following skills, where would you say people who apply for jobs in your organisation tend to have learned them?: Budgeting</t>
  </si>
  <si>
    <t>And for each of the following skills, where would you say people who apply for jobs in your organisation tend to have learned them?: Basic arithmetic</t>
  </si>
  <si>
    <t>Reading, understanding, and applying diagrams, graphs, tables, spreadsheets, and statistics</t>
  </si>
  <si>
    <t>Comparing, estimating, measuring, approximating and ensuring accuracy of values</t>
  </si>
  <si>
    <t>Breaking down problems, finding patterns, critical thinking, and strategic planning</t>
  </si>
  <si>
    <t>Budgeting, taxes, percentages, interest rates</t>
  </si>
  <si>
    <t>Understanding shapes, volumes, and spatial relationships</t>
  </si>
  <si>
    <t>Using and manipulating algebraic expressions to solve problems, including in spreadsheets</t>
  </si>
  <si>
    <t>Assessing likelihood, randomness, predictions, causation, and uncertainty</t>
  </si>
  <si>
    <t>Basic arithmetic (e.g. adding, subtracting, using decimals/percentages/ratios)</t>
  </si>
  <si>
    <t>Writing or adapting computer code to solve maths-related problems</t>
  </si>
  <si>
    <t>Adding, subtracting, multiplying, dividing, using fractions, decimals, percentages, and ratios</t>
  </si>
  <si>
    <t>Understanding diagrams, graphs, and tables</t>
  </si>
  <si>
    <t>Breaking down problems, finding patterns, critical thinking,</t>
  </si>
  <si>
    <t>Understanding shapes, volumes, and spatial relationships.</t>
  </si>
  <si>
    <t>Using algebraic expressions to solve problems, including in spreadsheets</t>
  </si>
  <si>
    <t>Comparing, estimating, measuring, approximating different weights, volumes, or numbers</t>
  </si>
  <si>
    <t>Assessing likelihood, randomness, predictions, and causation</t>
  </si>
  <si>
    <t>Using algebraic expressions to solve problems</t>
  </si>
  <si>
    <t>Writing or adapting computer code to solve maths-related problems.</t>
  </si>
  <si>
    <t>Budgeting, taxes, percentages, interest rates, and financial forecasting</t>
  </si>
  <si>
    <t>Budgeting, taxes, percentages, interest rates, and financial forecasting.</t>
  </si>
  <si>
    <t>Which of the following maths skills, if any, would you expect students to be taught in school? Select all that apply</t>
  </si>
  <si>
    <t xml:space="preserve"> When making hiring decisions for the majority of your team/organisation, how important or unimportant is it that they have good mathematical skills?</t>
  </si>
  <si>
    <t>Maths skills are essential for all of the staff at my organisation</t>
  </si>
  <si>
    <t>Maths skills are essential for most, but not all of the staff at my organisation</t>
  </si>
  <si>
    <t>Maths skills are not essential for most of the staff at my organisation, but they are for some</t>
  </si>
  <si>
    <t>Maths skills are not essential for any of the staff at my organisation</t>
  </si>
  <si>
    <t xml:space="preserve"> And which of the following comes closest to your view?</t>
  </si>
  <si>
    <t xml:space="preserve"> GCSE Maths 4</t>
  </si>
  <si>
    <t xml:space="preserve"> GCSE Maths 7</t>
  </si>
  <si>
    <t xml:space="preserve"> A-Level maths</t>
  </si>
  <si>
    <t xml:space="preserve"> An undergraduate degree in maths</t>
  </si>
  <si>
    <t xml:space="preserve"> A postgraduate degree in maths</t>
  </si>
  <si>
    <t xml:space="preserve"> A formal maths or programming qualification</t>
  </si>
  <si>
    <t>I would value a candidate significantly more for having this</t>
  </si>
  <si>
    <t>I would value a candidate somewhat more for having this</t>
  </si>
  <si>
    <t>I would value a candidate a little more for having this</t>
  </si>
  <si>
    <t>I would not value a candidate any more for having this</t>
  </si>
  <si>
    <t>Grid Summary: For the following qualifications, how much would you value a candidate to a role at your organisation having, even if this was not a core requirement of the role?</t>
  </si>
  <si>
    <t>For the following qualifications, how much would you value a candidate to a role at your organisation having, even if this was not a core requirement of the role?: GCSE Maths 4</t>
  </si>
  <si>
    <t>For the following qualifications, how much would you value a candidate to a role at your organisation having, even if this was not a core requirement of the role?: GCSE Maths 7</t>
  </si>
  <si>
    <t>For the following qualifications, how much would you value a candidate to a role at your organisation having, even if this was not a core requirement of the role?: A-Level maths</t>
  </si>
  <si>
    <t>For the following qualifications, how much would you value a candidate to a role at your organisation having, even if this was not a core requirement of the role?: An undergraduate degree in maths</t>
  </si>
  <si>
    <t>For the following qualifications, how much would you value a candidate to a role at your organisation having, even if this was not a core requirement of the role?: A postgraduate degree in maths</t>
  </si>
  <si>
    <t>For the following qualifications, how much would you value a candidate to a role at your organisation having, even if this was not a core requirement of the role?: A formal maths or programming qualification</t>
  </si>
  <si>
    <t xml:space="preserve"> Adding, subtracting, multiplying, dividing, using fractions, decimals, percentages, and ratios</t>
  </si>
  <si>
    <t xml:space="preserve"> Reading, understanding, and applying diagrams, graphs, tables, spreadsheets, and statistics</t>
  </si>
  <si>
    <t xml:space="preserve"> Comparing, estimating, measuring, approximating, and ensuring accuracy of values</t>
  </si>
  <si>
    <t xml:space="preserve"> Understanding shapes, volumes, and spatial relationships</t>
  </si>
  <si>
    <t xml:space="preserve"> Using and manipulating algebraic expressions to solve problems, including in spreadsheets</t>
  </si>
  <si>
    <t xml:space="preserve"> Assessing likelihood, randomness, predictions, causation, and uncertainty</t>
  </si>
  <si>
    <t xml:space="preserve"> Breaking down problems, finding patterns, critical thinking, and strategic planning</t>
  </si>
  <si>
    <t>Frequently (once a day)</t>
  </si>
  <si>
    <t>Often (multiple times a week)</t>
  </si>
  <si>
    <t>Occasionally (multiple times a month)</t>
  </si>
  <si>
    <t>Rarely (once a month)</t>
  </si>
  <si>
    <t>Never</t>
  </si>
  <si>
    <t>Grid Summary: Please think about a typical role at your organisation. How often do your employees use each of the following skills, if at all?</t>
  </si>
  <si>
    <t>Please think about a typical role at your organisation. How often do your employees use each of the following skills, if at all?: Adding, subtracting, multiplying, dividing, using fractions, decimals, percentages, and ratios</t>
  </si>
  <si>
    <t>Please think about a typical role at your organisation. How often do your employees use each of the following skills, if at all?: Reading, understanding, and applying diagrams, graphs, tables, spreadsheets, and statistics</t>
  </si>
  <si>
    <t>Please think about a typical role at your organisation. How often do your employees use each of the following skills, if at all?: Comparing, estimating, measuring, approximating, and ensuring accuracy of values</t>
  </si>
  <si>
    <t>Please think about a typical role at your organisation. How often do your employees use each of the following skills, if at all?: Understanding shapes, volumes, and spatial relationships</t>
  </si>
  <si>
    <t>Please think about a typical role at your organisation. How often do your employees use each of the following skills, if at all?: Using and manipulating algebraic expressions to solve problems, including in spreadsheets</t>
  </si>
  <si>
    <t>Please think about a typical role at your organisation. How often do your employees use each of the following skills, if at all?: Assessing likelihood, randomness, predictions, causation, and uncertainty</t>
  </si>
  <si>
    <t>Please think about a typical role at your organisation. How often do your employees use each of the following skills, if at all?: Breaking down problems, finding patterns, critical thinking, and strategic planning</t>
  </si>
  <si>
    <t xml:space="preserve"> Budgeting, taxes, percentages, interest rates</t>
  </si>
  <si>
    <t xml:space="preserve"> Writing or adapting computer code to solve maths-related problems</t>
  </si>
  <si>
    <t xml:space="preserve"> Understanding advanced mathematical concepts such as calculus, matrix operations, and optimisation</t>
  </si>
  <si>
    <t xml:space="preserve"> Using mathematical models for simulations, forecasting, or decision-making</t>
  </si>
  <si>
    <t xml:space="preserve"> Utilising and integrating Large Language Models or other AI tools into processes or service offerings</t>
  </si>
  <si>
    <t>Please think about a typical role at your organisation. How often do your employees use each of the following skills, if at all?: Budgeting, taxes, percentages, interest rates</t>
  </si>
  <si>
    <t>Please think about a typical role at your organisation. How often do your employees use each of the following skills, if at all?: Writing or adapting computer code to solve maths-related problems</t>
  </si>
  <si>
    <t>Please think about a typical role at your organisation. How often do your employees use each of the following skills, if at all?: Understanding advanced mathematical concepts such as calculus, matrix operations, and optimisation</t>
  </si>
  <si>
    <t>Please think about a typical role at your organisation. How often do your employees use each of the following skills, if at all?: Using mathematical models for simulations, forecasting, or decision-making</t>
  </si>
  <si>
    <t>Please think about a typical role at your organisation. How often do your employees use each of the following skills, if at all?: Utilising and integrating Large Language Models or other AI tools into processes or service offerings</t>
  </si>
  <si>
    <t>Analysing spreadsheets and basic statistics</t>
  </si>
  <si>
    <t>Comparing, estimating, measuring, approximating, and ensuring accuracy of values</t>
  </si>
  <si>
    <t>Using mathematical models for simulations, forecasting, or decision-making</t>
  </si>
  <si>
    <t>Utilising and integrating Large Language Models or other AI tools into processes or service offerings</t>
  </si>
  <si>
    <t>Understanding advanced mathematical concepts such as calculus, matrix operations, and optimisation</t>
  </si>
  <si>
    <t>N/A - There are no mathematically technical roles in my organisation</t>
  </si>
  <si>
    <t>None of the above are important for the most mathematically technical roles in my organisation</t>
  </si>
  <si>
    <t>Now thinking about the most mathematically technical roles in your organisation, which of the following maths skills are most important for them?Select up to three of the following</t>
  </si>
  <si>
    <t>Much better than the general public</t>
  </si>
  <si>
    <t>Better than the general public</t>
  </si>
  <si>
    <t>About the same as the general public</t>
  </si>
  <si>
    <t>Worse than the general public</t>
  </si>
  <si>
    <t>Much worse than the general public</t>
  </si>
  <si>
    <t xml:space="preserve"> Thinking about the people who work in your team/organisation, in your view, how would you say their mathematical skills compare to the general public?</t>
  </si>
  <si>
    <t>A-level Maths or higher</t>
  </si>
  <si>
    <t>GSCE Maths grade 7 or above / GCSE grade A or above</t>
  </si>
  <si>
    <t>GSCE Maths grade 4 or above / GCSE grade C or above</t>
  </si>
  <si>
    <t>GSCE English grade 4 or above / GCSE grade C or above</t>
  </si>
  <si>
    <t>An undergraduate degree in maths or a STEM-related field</t>
  </si>
  <si>
    <t>GSCE English grade 7 or above / GCSE grade A or above</t>
  </si>
  <si>
    <t>A postgraduate degree in maths or a STEM-related field</t>
  </si>
  <si>
    <t>Any undergraduate degree</t>
  </si>
  <si>
    <t>A-level English or higher</t>
  </si>
  <si>
    <t>A formal maths or programming qualification</t>
  </si>
  <si>
    <t>Any postgraduate degree</t>
  </si>
  <si>
    <t>Foreign language proficiency</t>
  </si>
  <si>
    <t>Other (please specify)</t>
  </si>
  <si>
    <t>When making hiring decisions for a role in your team/organisation, which of the following qualifications do you typically look for, if any, at a minimum? Please select all that apply  </t>
  </si>
  <si>
    <t xml:space="preserve"> When hiring, do you typically require applicants to complete any applied maths assessments as part of the interview/hiring process (i.e. solving a maths problem or completing data analysis)?</t>
  </si>
  <si>
    <t>Very easy - a vast majority of our applicants had the appropriate maths skills we were looking for</t>
  </si>
  <si>
    <t>Somewhat easy - a majority of our applicants had the appropriate maths skills we were looking for</t>
  </si>
  <si>
    <t>Neither easy nor difficult - about half of our applicants had the appropriate maths skill we were looking for</t>
  </si>
  <si>
    <t>Somewhat difficult - a minority of our applicants had the appropriate maths skills we were looking for</t>
  </si>
  <si>
    <t>Very difficult - a very small minority of our applicants had the appropriate maths skills we were looking for</t>
  </si>
  <si>
    <t>N/A - we weren’t looking for any maths skills</t>
  </si>
  <si>
    <t xml:space="preserve"> When you were last recruiting for a general role in your team/organisation, how easy or difficult was it to find someone with the mathematical skills or abilities required of the position?</t>
  </si>
  <si>
    <t xml:space="preserve"> You said that you have at least some highly technical mathematical roles in your organisation. When you were last recruiting for a mathematically technical role in your team/organisation, how easy or difficult was it to find someone with the mathematical skills or abilities required of the position?</t>
  </si>
  <si>
    <t>Necessary - I would not hire someone who did not have this skill</t>
  </si>
  <si>
    <t>Preferred - I would consider hiring someone who did not have this skill</t>
  </si>
  <si>
    <t>Not important - This skill does not influence the likelihood of hiring someone</t>
  </si>
  <si>
    <t>Grid Summary: Thinking about the last hiring decision you made for your team/organisation, please indicate how necessary each of the following skills were.</t>
  </si>
  <si>
    <t>Thinking about the last hiring decision you made for your team/organisation, please indicate how necessary each of the following skills were.: Adding, subtracting, multiplying, dividing, using fractions, decimals, percentages, and ratios</t>
  </si>
  <si>
    <t>Thinking about the last hiring decision you made for your team/organisation, please indicate how necessary each of the following skills were.: Reading, understanding, and applying diagrams, graphs, tables, spreadsheets, and statistics</t>
  </si>
  <si>
    <t>Thinking about the last hiring decision you made for your team/organisation, please indicate how necessary each of the following skills were.: Comparing, estimating, measuring, approximating, and ensuring accuracy of values</t>
  </si>
  <si>
    <t>Thinking about the last hiring decision you made for your team/organisation, please indicate how necessary each of the following skills were.: Understanding shapes, volumes, and spatial relationships</t>
  </si>
  <si>
    <t>Thinking about the last hiring decision you made for your team/organisation, please indicate how necessary each of the following skills were.: Using and manipulating algebraic expressions to solve problems, including in spreadsheets</t>
  </si>
  <si>
    <t>Thinking about the last hiring decision you made for your team/organisation, please indicate how necessary each of the following skills were.: Assessing likelihood, randomness, predictions, causation, and uncertainty</t>
  </si>
  <si>
    <t>Thinking about the last hiring decision you made for your team/organisation, please indicate how necessary each of the following skills were.: Breaking down problems, finding patterns, critical thinking, and strategic planning</t>
  </si>
  <si>
    <t>Thinking about the last hiring decision you made for your team/organisation, please indicate how necessary each of the following skills were.: Budgeting, taxes, percentages, interest rates</t>
  </si>
  <si>
    <t>Thinking about the last hiring decision you made for your team/organisation, please indicate how necessary each of the following skills were.: Writing or adapting computer code to solve maths-related problems</t>
  </si>
  <si>
    <t>Thinking about the last hiring decision you made for your team/organisation, please indicate how necessary each of the following skills were.: Understanding advanced mathematical concepts such as calculus, matrix operations, and optimisation</t>
  </si>
  <si>
    <t>Thinking about the last hiring decision you made for your team/organisation, please indicate how necessary each of the following skills were.: Using mathematical models for simulations, forecasting, or decision-making</t>
  </si>
  <si>
    <t>Thinking about the last hiring decision you made for your team/organisation, please indicate how necessary each of the following skills were.: Utilising and integrating Large Language Models or other AI tools into processes or service offerings</t>
  </si>
  <si>
    <t>Very easy</t>
  </si>
  <si>
    <t>Somewhat easy</t>
  </si>
  <si>
    <t>Neither easy nor difficult</t>
  </si>
  <si>
    <t>Somewhat difficult</t>
  </si>
  <si>
    <t>Very difficult</t>
  </si>
  <si>
    <t>Total Easy:</t>
  </si>
  <si>
    <t>Total Difficult:</t>
  </si>
  <si>
    <t xml:space="preserve"> Imagine a new hire to your team/organisation did not have all the maths skills they needed for the role. How easy or difficult would it be to teach them what they needed to know while on the job? </t>
  </si>
  <si>
    <t>All of the applicants demonstrated these skills</t>
  </si>
  <si>
    <t>Most applicants demonstrated these skills</t>
  </si>
  <si>
    <t>About half of applicants demonstrated these skills</t>
  </si>
  <si>
    <t>Most applicants did not demonstrate these skills</t>
  </si>
  <si>
    <t>None of the applicants demonstrated these skills</t>
  </si>
  <si>
    <t>Grid Summary: Thinking about the last hire you made in your organisation and the applications you reviewed for this job, how common would you say the following skills were within this pool of applicants?</t>
  </si>
  <si>
    <t>Thinking about the last hire you made in your organisation and the applications you reviewed for this job, how common would you say the following skills were within this pool of applicants?: Adding, subtracting, multiplying, dividing, using fractions, decimals, percentages, and ratios</t>
  </si>
  <si>
    <t>Thinking about the last hire you made in your organisation and the applications you reviewed for this job, how common would you say the following skills were within this pool of applicants?: Reading, understanding, and applying diagrams, graphs, tables, spreadsheets, and statistics</t>
  </si>
  <si>
    <t>Thinking about the last hire you made in your organisation and the applications you reviewed for this job, how common would you say the following skills were within this pool of applicants?: Comparing, estimating, measuring, approximating, and ensuring accuracy of values</t>
  </si>
  <si>
    <t>Thinking about the last hire you made in your organisation and the applications you reviewed for this job, how common would you say the following skills were within this pool of applicants?: Understanding shapes, volumes, and spatial relationships</t>
  </si>
  <si>
    <t>Thinking about the last hire you made in your organisation and the applications you reviewed for this job, how common would you say the following skills were within this pool of applicants?: Using and manipulating algebraic expressions to solve problems, including in spreadsheets</t>
  </si>
  <si>
    <t>Thinking about the last hire you made in your organisation and the applications you reviewed for this job, how common would you say the following skills were within this pool of applicants?: Assessing likelihood, randomness, predictions, causation, and uncertainty</t>
  </si>
  <si>
    <t>Thinking about the last hire you made in your organisation and the applications you reviewed for this job, how common would you say the following skills were within this pool of applicants?: Breaking down problems, finding patterns, critical thinking, and strategic planning</t>
  </si>
  <si>
    <t>Thinking about the last hire you made in your organisation and the applications you reviewed for this job, how common would you say the following skills were within this pool of applicants?: Budgeting, taxes, percentages, interest rates</t>
  </si>
  <si>
    <t>Thinking about the last hire you made in your organisation and the applications you reviewed for this job, how common would you say the following skills were within this pool of applicants?: Writing or adapting computer code to solve maths-related problems</t>
  </si>
  <si>
    <t>Thinking about the last hire you made in your organisation and the applications you reviewed for this job, how common would you say the following skills were within this pool of applicants?: Understanding advanced mathematical concepts such as calculus, matrix operations, and optimisation</t>
  </si>
  <si>
    <t>Thinking about the last hire you made in your organisation and the applications you reviewed for this job, how common would you say the following skills were within this pool of applicants?: Using mathematical models for simulations, forecasting, or decision-making</t>
  </si>
  <si>
    <t>Thinking about the last hire you made in your organisation and the applications you reviewed for this job, how common would you say the following skills were within this pool of applicants?: Utilising and integrating Large Language Models or other AI tools into processes or service offerings</t>
  </si>
  <si>
    <t>This skill is required to be hired in my team/organisation</t>
  </si>
  <si>
    <t>This skill is not required to be hired in my team/organisation but it gives applicants an advantage</t>
  </si>
  <si>
    <t>This skill is not required to be hired in my team/organisation and it does not give applicants an advantage</t>
  </si>
  <si>
    <t>Grid Summary: To what extent are each of the following skills required to be hired into your team/organisation?</t>
  </si>
  <si>
    <t>To what extent are each of the following skills required to be hired into your team/organisation?: Adding, subtracting, multiplying, dividing, using fractions, decimals, percentages, and ratios</t>
  </si>
  <si>
    <t>To what extent are each of the following skills required to be hired into your team/organisation?: Reading, understanding, and applying diagrams, graphs, tables, spreadsheets, and statistics</t>
  </si>
  <si>
    <t>To what extent are each of the following skills required to be hired into your team/organisation?: Comparing, estimating, measuring, approximating, and ensuring accuracy of values</t>
  </si>
  <si>
    <t>To what extent are each of the following skills required to be hired into your team/organisation?: Understanding shapes, volumes, and spatial relationships</t>
  </si>
  <si>
    <t>To what extent are each of the following skills required to be hired into your team/organisation?: Using and manipulating algebraic expressions to solve problems, including in spreadsheets</t>
  </si>
  <si>
    <t>To what extent are each of the following skills required to be hired into your team/organisation?: Assessing likelihood, randomness, predictions, causation, and uncertainty</t>
  </si>
  <si>
    <t>To what extent are each of the following skills required to be hired into your team/organisation?: Breaking down problems, finding patterns, critical thinking, and strategic planning</t>
  </si>
  <si>
    <t>To what extent are each of the following skills required to be hired into your team/organisation?: Budgeting, taxes, percentages, interest rates</t>
  </si>
  <si>
    <t>To what extent are each of the following skills required to be hired into your team/organisation?: Writing or adapting computer code to solve maths-related problems</t>
  </si>
  <si>
    <t>To what extent are each of the following skills required to be hired into your team/organisation?: Understanding advanced mathematical concepts such as calculus, matrix operations, and optimisation</t>
  </si>
  <si>
    <t>To what extent are each of the following skills required to be hired into your team/organisation?: Using mathematical models for simulations, forecasting, or decision-making</t>
  </si>
  <si>
    <t>To what extent are each of the following skills required to be hired into your team/organisation?: Utilising and integrating Large Language Models or other AI tools into processes or service offerings</t>
  </si>
  <si>
    <t>Maths skills are much more important than they used to be</t>
  </si>
  <si>
    <t>Maths skills are more important than they used to be</t>
  </si>
  <si>
    <t>There has been no real change</t>
  </si>
  <si>
    <t>Maths skills are less important than they used to be</t>
  </si>
  <si>
    <t>Maths skills are much less important than they used to be</t>
  </si>
  <si>
    <t xml:space="preserve"> In the last two years, have you changed your hiring approach to place more or less emphasis on a typical candidates’ maths skills within your team / organisation?   </t>
  </si>
  <si>
    <t>Maths skills will be much more important than they used to be</t>
  </si>
  <si>
    <t>Maths skills will be more important than they used to be</t>
  </si>
  <si>
    <t>I do not anticipate any change</t>
  </si>
  <si>
    <t>Maths skills will be less important than they used to be</t>
  </si>
  <si>
    <t>Maths skills will be much less important than they used to be</t>
  </si>
  <si>
    <t xml:space="preserve"> Thinking ahead to the next two years, do you anticipate changing your hiring approach to place more or less emphasis on a candidates’ maths skill?  </t>
  </si>
  <si>
    <t>Advances in AI (artificial intelligence) mean it is more important now to learn skills in maths</t>
  </si>
  <si>
    <t>Advances in AI (artificial intelligence) mean it is less important now to learn skills in maths</t>
  </si>
  <si>
    <t>Advances in AI (artificial intelligence) have not really impacted how important it is to learn skills in maths</t>
  </si>
  <si>
    <t xml:space="preserve"> Which of the following comes closest to your view?</t>
  </si>
  <si>
    <t>Full Results</t>
  </si>
  <si>
    <t>BASE: Some highly technical roles in team/organisation</t>
  </si>
  <si>
    <t>All results are weighted using Iterative Proportional Fitting, or 'Raking'. The results are  weighted by gender and region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</si>
</sst>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scheme val="minor"/>
    </font>
    <font>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2">
    <xf numFmtId="0" fontId="0" fillId="0" borderId="0"/>
    <xf numFmtId="9" fontId="12" fillId="0" borderId="0" applyFont="0" applyFill="0" applyBorder="0" applyAlignment="0" applyProtection="0"/>
  </cellStyleXfs>
  <cellXfs count="35">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8" fillId="0" borderId="4" xfId="0" applyFont="1" applyBorder="1" applyAlignment="1">
      <alignment horizontal="center" vertical="center" wrapText="1"/>
    </xf>
    <xf numFmtId="0" fontId="8" fillId="0" borderId="0" xfId="0" applyFont="1"/>
    <xf numFmtId="9" fontId="7" fillId="0" borderId="4" xfId="0" applyNumberFormat="1" applyFont="1" applyBorder="1" applyAlignment="1">
      <alignment horizontal="center" vertical="center"/>
    </xf>
    <xf numFmtId="9" fontId="13" fillId="0" borderId="0" xfId="1" applyFont="1" applyBorder="1" applyAlignment="1">
      <alignment horizontal="center" vertic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14" workbookViewId="0">
      <selection activeCell="H16" sqref="H16"/>
    </sheetView>
  </sheetViews>
  <sheetFormatPr defaultColWidth="10.90625" defaultRowHeight="14.5" x14ac:dyDescent="0.35"/>
  <sheetData>
    <row r="7" spans="6:12" ht="40" customHeight="1" x14ac:dyDescent="0.35">
      <c r="F7" s="29" t="s">
        <v>0</v>
      </c>
      <c r="G7" s="30"/>
      <c r="H7" s="30"/>
      <c r="I7" s="30"/>
      <c r="J7" s="30"/>
      <c r="K7" s="30"/>
      <c r="L7" s="30"/>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2224</v>
      </c>
    </row>
    <row r="14" spans="6:12" ht="18.5" x14ac:dyDescent="0.45">
      <c r="F14" s="2"/>
    </row>
    <row r="15" spans="6:12" ht="18.5" x14ac:dyDescent="0.45">
      <c r="F15" s="2"/>
    </row>
    <row r="16" spans="6:12" ht="18.5" x14ac:dyDescent="0.45">
      <c r="F16" s="2" t="s">
        <v>8</v>
      </c>
    </row>
    <row r="17" spans="6:13" ht="50" customHeight="1" x14ac:dyDescent="0.35">
      <c r="F17" s="31" t="s">
        <v>303</v>
      </c>
      <c r="G17" s="30"/>
      <c r="H17" s="30"/>
      <c r="I17" s="30"/>
      <c r="J17" s="30"/>
      <c r="K17" s="30"/>
      <c r="L17" s="30"/>
      <c r="M17" s="30"/>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4"/>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of the following, if any, do you currently have among your staff? Select any which apply")</f>
        <v>Which of the following, if any, do you currently have among your staff? Select any which apply</v>
      </c>
      <c r="E9" s="14" t="str">
        <f>HYPERLINK("#'Full Results'!A11", "11")</f>
        <v>11</v>
      </c>
      <c r="F9" t="s">
        <v>72</v>
      </c>
    </row>
    <row r="10" spans="3:6" x14ac:dyDescent="0.35">
      <c r="C10">
        <v>2</v>
      </c>
      <c r="D10" s="8" t="str">
        <f>HYPERLINK("#'Table 2'!A1", " Thinking about the last hiring decision which you personally made, which of the following best describes this hiring decision?")</f>
        <v xml:space="preserve"> Thinking about the last hiring decision which you personally made, which of the following best describes this hiring decision?</v>
      </c>
      <c r="E10" s="14" t="str">
        <f>HYPERLINK("#'Full Results'!A22", "22")</f>
        <v>22</v>
      </c>
      <c r="F10" t="s">
        <v>72</v>
      </c>
    </row>
    <row r="11" spans="3:6" x14ac:dyDescent="0.35">
      <c r="C11">
        <v>3</v>
      </c>
      <c r="D11" s="8" t="str">
        <f>HYPERLINK("#'Table 3'!A1", "Grid Summary: Thinking about the general skills or abilities needed by members of your team to be successful in their role, how important are each of the following? Please think about the skills needed by the majority of your team")</f>
        <v>Grid Summary: Thinking about the general skills or abilities needed by members of your team to be successful in their role, how important are each of the following? Please think about the skills needed by the majority of your team</v>
      </c>
      <c r="E11" s="7"/>
      <c r="F11" t="s">
        <v>72</v>
      </c>
    </row>
    <row r="12" spans="3:6" x14ac:dyDescent="0.35">
      <c r="C12">
        <v>4</v>
      </c>
      <c r="D12" s="8" t="str">
        <f>HYPERLINK("#'Table 4'!A1", "Thinking about the general skills or abilities needed by members of your team to be successful in their role, how important are each of the following? Please think about the skills needed by the majority of your team: Time management")</f>
        <v>Thinking about the general skills or abilities needed by members of your team to be successful in their role, how important are each of the following? Please think about the skills needed by the majority of your team: Time management</v>
      </c>
      <c r="E12" s="14" t="str">
        <f>HYPERLINK("#'Full Results'!A28", "28")</f>
        <v>28</v>
      </c>
      <c r="F12" t="s">
        <v>72</v>
      </c>
    </row>
    <row r="13" spans="3:6" x14ac:dyDescent="0.35">
      <c r="C13">
        <v>5</v>
      </c>
      <c r="D13" s="8" t="str">
        <f>HYPERLINK("#'Table 5'!A1", "Thinking about the general skills or abilities needed by members of your team to be successful in their role, how important are each of the following? Please think about the skills needed by the majority of your team: Data analysis (e.g. spreadsh...")</f>
        <v>Thinking about the general skills or abilities needed by members of your team to be successful in their role, how important are each of the following? Please think about the skills needed by the majority of your team: Data analysis (e.g. spreadsh...</v>
      </c>
      <c r="E13" s="14" t="str">
        <f>HYPERLINK("#'Full Results'!A38", "38")</f>
        <v>38</v>
      </c>
      <c r="F13" t="s">
        <v>72</v>
      </c>
    </row>
    <row r="14" spans="3:6" x14ac:dyDescent="0.35">
      <c r="C14">
        <v>6</v>
      </c>
      <c r="D14" s="8" t="str">
        <f>HYPERLINK("#'Table 6'!A1", "Thinking about the general skills or abilities needed by members of your team to be successful in their role, how important are each of the following? Please think about the skills needed by the majority of your team: Written communication")</f>
        <v>Thinking about the general skills or abilities needed by members of your team to be successful in their role, how important are each of the following? Please think about the skills needed by the majority of your team: Written communication</v>
      </c>
      <c r="E14" s="14" t="str">
        <f>HYPERLINK("#'Full Results'!A48", "48")</f>
        <v>48</v>
      </c>
      <c r="F14" t="s">
        <v>72</v>
      </c>
    </row>
    <row r="15" spans="3:6" x14ac:dyDescent="0.35">
      <c r="C15">
        <v>7</v>
      </c>
      <c r="D15" s="8" t="str">
        <f>HYPERLINK("#'Table 7'!A1", "Thinking about the general skills or abilities needed by members of your team to be successful in their role, how important are each of the following? Please think about the skills needed by the majority of your team: Verbal communication")</f>
        <v>Thinking about the general skills or abilities needed by members of your team to be successful in their role, how important are each of the following? Please think about the skills needed by the majority of your team: Verbal communication</v>
      </c>
      <c r="E15" s="14" t="str">
        <f>HYPERLINK("#'Full Results'!A58", "58")</f>
        <v>58</v>
      </c>
      <c r="F15" t="s">
        <v>72</v>
      </c>
    </row>
    <row r="16" spans="3:6" x14ac:dyDescent="0.35">
      <c r="C16">
        <v>8</v>
      </c>
      <c r="D16" s="8" t="str">
        <f>HYPERLINK("#'Table 8'!A1", "Thinking about the general skills or abilities needed by members of your team to be successful in their role, how important are each of the following? Please think about the skills needed by the majority of your team: Logic and problem solving")</f>
        <v>Thinking about the general skills or abilities needed by members of your team to be successful in their role, how important are each of the following? Please think about the skills needed by the majority of your team: Logic and problem solving</v>
      </c>
      <c r="E16" s="14" t="str">
        <f>HYPERLINK("#'Full Results'!A68", "68")</f>
        <v>68</v>
      </c>
      <c r="F16" t="s">
        <v>72</v>
      </c>
    </row>
    <row r="17" spans="3:6" x14ac:dyDescent="0.35">
      <c r="C17">
        <v>9</v>
      </c>
      <c r="D17" s="8" t="str">
        <f>HYPERLINK("#'Table 9'!A1", "Thinking about the general skills or abilities needed by members of your team to be successful in their role, how important are each of the following? Please think about the skills needed by the majority of your team: Teamwork")</f>
        <v>Thinking about the general skills or abilities needed by members of your team to be successful in their role, how important are each of the following? Please think about the skills needed by the majority of your team: Teamwork</v>
      </c>
      <c r="E17" s="14" t="str">
        <f>HYPERLINK("#'Full Results'!A78", "78")</f>
        <v>78</v>
      </c>
      <c r="F17" t="s">
        <v>72</v>
      </c>
    </row>
    <row r="18" spans="3:6" x14ac:dyDescent="0.35">
      <c r="C18">
        <v>10</v>
      </c>
      <c r="D18" s="8" t="str">
        <f>HYPERLINK("#'Table 10'!A1", "Thinking about the general skills or abilities needed by members of your team to be successful in their role, how important are each of the following? Please think about the skills needed by the majority of your team: Budgeting")</f>
        <v>Thinking about the general skills or abilities needed by members of your team to be successful in their role, how important are each of the following? Please think about the skills needed by the majority of your team: Budgeting</v>
      </c>
      <c r="E18" s="14" t="str">
        <f>HYPERLINK("#'Full Results'!A88", "88")</f>
        <v>88</v>
      </c>
      <c r="F18" t="s">
        <v>72</v>
      </c>
    </row>
    <row r="19" spans="3:6" x14ac:dyDescent="0.35">
      <c r="C19">
        <v>11</v>
      </c>
      <c r="D19" s="8" t="str">
        <f>HYPERLINK("#'Table 11'!A1", "Thinking about the general skills or abilities needed by members of your team to be successful in their role, how important are each of the following? Please think about the skills needed by the majority of your team: Basic arithmetic")</f>
        <v>Thinking about the general skills or abilities needed by members of your team to be successful in their role, how important are each of the following? Please think about the skills needed by the majority of your team: Basic arithmetic</v>
      </c>
      <c r="E19" s="14" t="str">
        <f>HYPERLINK("#'Full Results'!A98", "98")</f>
        <v>98</v>
      </c>
      <c r="F19" t="s">
        <v>72</v>
      </c>
    </row>
    <row r="20" spans="3:6" x14ac:dyDescent="0.35">
      <c r="C20">
        <v>12</v>
      </c>
      <c r="D20" s="8" t="str">
        <f>HYPERLINK("#'Table 12'!A1", "Grid Summary: And for each of the following skills, where would you say people who apply for jobs in your organisation tend to have learned them?")</f>
        <v>Grid Summary: And for each of the following skills, where would you say people who apply for jobs in your organisation tend to have learned them?</v>
      </c>
      <c r="E20" s="7"/>
      <c r="F20" t="s">
        <v>72</v>
      </c>
    </row>
    <row r="21" spans="3:6" x14ac:dyDescent="0.35">
      <c r="C21">
        <v>13</v>
      </c>
      <c r="D21" s="8" t="str">
        <f>HYPERLINK("#'Table 13'!A1", "And for each of the following skills, where would you say people who apply for jobs in your organisation tend to have learned them?: Time management")</f>
        <v>And for each of the following skills, where would you say people who apply for jobs in your organisation tend to have learned them?: Time management</v>
      </c>
      <c r="E21" s="14" t="str">
        <f>HYPERLINK("#'Full Results'!A108", "108")</f>
        <v>108</v>
      </c>
      <c r="F21" t="s">
        <v>72</v>
      </c>
    </row>
    <row r="22" spans="3:6" x14ac:dyDescent="0.35">
      <c r="C22">
        <v>14</v>
      </c>
      <c r="D22" s="8" t="str">
        <f>HYPERLINK("#'Table 14'!A1", "And for each of the following skills, where would you say people who apply for jobs in your organisation tend to have learned them?: Data analysis (e.g. spreadsheets, statistical calculations)")</f>
        <v>And for each of the following skills, where would you say people who apply for jobs in your organisation tend to have learned them?: Data analysis (e.g. spreadsheets, statistical calculations)</v>
      </c>
      <c r="E22" s="14" t="str">
        <f>HYPERLINK("#'Full Results'!A118", "118")</f>
        <v>118</v>
      </c>
      <c r="F22" t="s">
        <v>72</v>
      </c>
    </row>
    <row r="23" spans="3:6" x14ac:dyDescent="0.35">
      <c r="C23">
        <v>15</v>
      </c>
      <c r="D23" s="8" t="str">
        <f>HYPERLINK("#'Table 15'!A1", "And for each of the following skills, where would you say people who apply for jobs in your organisation tend to have learned them?: Written communication")</f>
        <v>And for each of the following skills, where would you say people who apply for jobs in your organisation tend to have learned them?: Written communication</v>
      </c>
      <c r="E23" s="14" t="str">
        <f>HYPERLINK("#'Full Results'!A128", "128")</f>
        <v>128</v>
      </c>
      <c r="F23" t="s">
        <v>72</v>
      </c>
    </row>
    <row r="24" spans="3:6" x14ac:dyDescent="0.35">
      <c r="C24">
        <v>16</v>
      </c>
      <c r="D24" s="8" t="str">
        <f>HYPERLINK("#'Table 16'!A1", "And for each of the following skills, where would you say people who apply for jobs in your organisation tend to have learned them?: Verbal communication")</f>
        <v>And for each of the following skills, where would you say people who apply for jobs in your organisation tend to have learned them?: Verbal communication</v>
      </c>
      <c r="E24" s="14" t="str">
        <f>HYPERLINK("#'Full Results'!A138", "138")</f>
        <v>138</v>
      </c>
      <c r="F24" t="s">
        <v>72</v>
      </c>
    </row>
    <row r="25" spans="3:6" x14ac:dyDescent="0.35">
      <c r="C25">
        <v>17</v>
      </c>
      <c r="D25" s="8" t="str">
        <f>HYPERLINK("#'Table 17'!A1", "And for each of the following skills, where would you say people who apply for jobs in your organisation tend to have learned them?: Logic and problem solving")</f>
        <v>And for each of the following skills, where would you say people who apply for jobs in your organisation tend to have learned them?: Logic and problem solving</v>
      </c>
      <c r="E25" s="14" t="str">
        <f>HYPERLINK("#'Full Results'!A148", "148")</f>
        <v>148</v>
      </c>
      <c r="F25" t="s">
        <v>72</v>
      </c>
    </row>
    <row r="26" spans="3:6" x14ac:dyDescent="0.35">
      <c r="C26">
        <v>18</v>
      </c>
      <c r="D26" s="8" t="str">
        <f>HYPERLINK("#'Table 18'!A1", "And for each of the following skills, where would you say people who apply for jobs in your organisation tend to have learned them?: Teamwork")</f>
        <v>And for each of the following skills, where would you say people who apply for jobs in your organisation tend to have learned them?: Teamwork</v>
      </c>
      <c r="E26" s="14" t="str">
        <f>HYPERLINK("#'Full Results'!A158", "158")</f>
        <v>158</v>
      </c>
      <c r="F26" t="s">
        <v>72</v>
      </c>
    </row>
    <row r="27" spans="3:6" x14ac:dyDescent="0.35">
      <c r="C27">
        <v>19</v>
      </c>
      <c r="D27" s="8" t="str">
        <f>HYPERLINK("#'Table 19'!A1", "And for each of the following skills, where would you say people who apply for jobs in your organisation tend to have learned them?: Budgeting")</f>
        <v>And for each of the following skills, where would you say people who apply for jobs in your organisation tend to have learned them?: Budgeting</v>
      </c>
      <c r="E27" s="14" t="str">
        <f>HYPERLINK("#'Full Results'!A168", "168")</f>
        <v>168</v>
      </c>
      <c r="F27" t="s">
        <v>72</v>
      </c>
    </row>
    <row r="28" spans="3:6" x14ac:dyDescent="0.35">
      <c r="C28">
        <v>20</v>
      </c>
      <c r="D28" s="8" t="str">
        <f>HYPERLINK("#'Table 20'!A1", "And for each of the following skills, where would you say people who apply for jobs in your organisation tend to have learned them?: Basic arithmetic")</f>
        <v>And for each of the following skills, where would you say people who apply for jobs in your organisation tend to have learned them?: Basic arithmetic</v>
      </c>
      <c r="E28" s="14" t="str">
        <f>HYPERLINK("#'Full Results'!A178", "178")</f>
        <v>178</v>
      </c>
      <c r="F28" t="s">
        <v>72</v>
      </c>
    </row>
    <row r="29" spans="3:6" x14ac:dyDescent="0.35">
      <c r="C29">
        <v>21</v>
      </c>
      <c r="D29" s="8" t="str">
        <f>HYPERLINK("#'Table 21'!A1", "Which of the following maths skills, if any, would you expect students to be taught in school? Select all that apply")</f>
        <v>Which of the following maths skills, if any, would you expect students to be taught in school? Select all that apply</v>
      </c>
      <c r="E29" s="14" t="str">
        <f>HYPERLINK("#'Full Results'!A188", "188")</f>
        <v>188</v>
      </c>
      <c r="F29" t="s">
        <v>72</v>
      </c>
    </row>
    <row r="30" spans="3:6" x14ac:dyDescent="0.35">
      <c r="C30">
        <v>22</v>
      </c>
      <c r="D30" s="8" t="str">
        <f>HYPERLINK("#'Table 22'!A1", " When making hiring decisions for the majority of your team/organisation, how important or unimportant is it that they have good mathematical skills?")</f>
        <v xml:space="preserve"> When making hiring decisions for the majority of your team/organisation, how important or unimportant is it that they have good mathematical skills?</v>
      </c>
      <c r="E30" s="14" t="str">
        <f>HYPERLINK("#'Full Results'!A213", "213")</f>
        <v>213</v>
      </c>
      <c r="F30" t="s">
        <v>72</v>
      </c>
    </row>
    <row r="31" spans="3:6" x14ac:dyDescent="0.35">
      <c r="C31">
        <v>23</v>
      </c>
      <c r="D31" s="8" t="str">
        <f>HYPERLINK("#'Table 23'!A1", " And which of the following comes closest to your view?")</f>
        <v xml:space="preserve"> And which of the following comes closest to your view?</v>
      </c>
      <c r="E31" s="14" t="str">
        <f>HYPERLINK("#'Full Results'!A223", "223")</f>
        <v>223</v>
      </c>
      <c r="F31" t="s">
        <v>72</v>
      </c>
    </row>
    <row r="32" spans="3:6" x14ac:dyDescent="0.35">
      <c r="C32">
        <v>24</v>
      </c>
      <c r="D32" s="8" t="str">
        <f>HYPERLINK("#'Table 24'!A1", "Grid Summary: For the following qualifications, how much would you value a candidate to a role at your organisation having, even if this was not a core requirement of the role?")</f>
        <v>Grid Summary: For the following qualifications, how much would you value a candidate to a role at your organisation having, even if this was not a core requirement of the role?</v>
      </c>
      <c r="E32" s="7"/>
      <c r="F32" t="s">
        <v>72</v>
      </c>
    </row>
    <row r="33" spans="3:6" x14ac:dyDescent="0.35">
      <c r="C33">
        <v>25</v>
      </c>
      <c r="D33" s="8" t="str">
        <f>HYPERLINK("#'Table 25'!A1", "For the following qualifications, how much would you value a candidate to a role at your organisation having, even if this was not a core requirement of the role?: GCSE Maths 4")</f>
        <v>For the following qualifications, how much would you value a candidate to a role at your organisation having, even if this was not a core requirement of the role?: GCSE Maths 4</v>
      </c>
      <c r="E33" s="14" t="str">
        <f>HYPERLINK("#'Full Results'!A231", "231")</f>
        <v>231</v>
      </c>
      <c r="F33" t="s">
        <v>72</v>
      </c>
    </row>
    <row r="34" spans="3:6" x14ac:dyDescent="0.35">
      <c r="C34">
        <v>26</v>
      </c>
      <c r="D34" s="8" t="str">
        <f>HYPERLINK("#'Table 26'!A1", "For the following qualifications, how much would you value a candidate to a role at your organisation having, even if this was not a core requirement of the role?: GCSE Maths 7")</f>
        <v>For the following qualifications, how much would you value a candidate to a role at your organisation having, even if this was not a core requirement of the role?: GCSE Maths 7</v>
      </c>
      <c r="E34" s="14" t="str">
        <f>HYPERLINK("#'Full Results'!A239", "239")</f>
        <v>239</v>
      </c>
      <c r="F34" t="s">
        <v>72</v>
      </c>
    </row>
    <row r="35" spans="3:6" x14ac:dyDescent="0.35">
      <c r="C35">
        <v>27</v>
      </c>
      <c r="D35" s="8" t="str">
        <f>HYPERLINK("#'Table 27'!A1", "For the following qualifications, how much would you value a candidate to a role at your organisation having, even if this was not a core requirement of the role?: A-Level maths")</f>
        <v>For the following qualifications, how much would you value a candidate to a role at your organisation having, even if this was not a core requirement of the role?: A-Level maths</v>
      </c>
      <c r="E35" s="14" t="str">
        <f>HYPERLINK("#'Full Results'!A247", "247")</f>
        <v>247</v>
      </c>
      <c r="F35" t="s">
        <v>72</v>
      </c>
    </row>
    <row r="36" spans="3:6" x14ac:dyDescent="0.35">
      <c r="C36">
        <v>28</v>
      </c>
      <c r="D36" s="8" t="str">
        <f>HYPERLINK("#'Table 28'!A1", "For the following qualifications, how much would you value a candidate to a role at your organisation having, even if this was not a core requirement of the role?: An undergraduate degree in maths")</f>
        <v>For the following qualifications, how much would you value a candidate to a role at your organisation having, even if this was not a core requirement of the role?: An undergraduate degree in maths</v>
      </c>
      <c r="E36" s="14" t="str">
        <f>HYPERLINK("#'Full Results'!A255", "255")</f>
        <v>255</v>
      </c>
      <c r="F36" t="s">
        <v>72</v>
      </c>
    </row>
    <row r="37" spans="3:6" x14ac:dyDescent="0.35">
      <c r="C37">
        <v>29</v>
      </c>
      <c r="D37" s="8" t="str">
        <f>HYPERLINK("#'Table 29'!A1", "For the following qualifications, how much would you value a candidate to a role at your organisation having, even if this was not a core requirement of the role?: A postgraduate degree in maths")</f>
        <v>For the following qualifications, how much would you value a candidate to a role at your organisation having, even if this was not a core requirement of the role?: A postgraduate degree in maths</v>
      </c>
      <c r="E37" s="14" t="str">
        <f>HYPERLINK("#'Full Results'!A263", "263")</f>
        <v>263</v>
      </c>
      <c r="F37" t="s">
        <v>72</v>
      </c>
    </row>
    <row r="38" spans="3:6" x14ac:dyDescent="0.35">
      <c r="C38">
        <v>30</v>
      </c>
      <c r="D38" s="8" t="str">
        <f>HYPERLINK("#'Table 30'!A1", "For the following qualifications, how much would you value a candidate to a role at your organisation having, even if this was not a core requirement of the role?: A formal maths or programming qualification")</f>
        <v>For the following qualifications, how much would you value a candidate to a role at your organisation having, even if this was not a core requirement of the role?: A formal maths or programming qualification</v>
      </c>
      <c r="E38" s="14" t="str">
        <f>HYPERLINK("#'Full Results'!A271", "271")</f>
        <v>271</v>
      </c>
      <c r="F38" t="s">
        <v>72</v>
      </c>
    </row>
    <row r="39" spans="3:6" x14ac:dyDescent="0.35">
      <c r="C39">
        <v>31</v>
      </c>
      <c r="D39" s="8" t="str">
        <f>HYPERLINK("#'Table 31'!A1", "Grid Summary: Please think about a typical role at your organisation. How often do your employees use each of the following skills, if at all?")</f>
        <v>Grid Summary: Please think about a typical role at your organisation. How often do your employees use each of the following skills, if at all?</v>
      </c>
      <c r="E39" s="7"/>
      <c r="F39" t="s">
        <v>72</v>
      </c>
    </row>
    <row r="40" spans="3:6" x14ac:dyDescent="0.35">
      <c r="C40">
        <v>32</v>
      </c>
      <c r="D40" s="8" t="str">
        <f>HYPERLINK("#'Table 32'!A1", "Please think about a typical role at your organisation. How often do your employees use each of the following skills, if at all?: Adding, subtracting, multiplying, dividing, using fractions, decimals, percentages, and ratios")</f>
        <v>Please think about a typical role at your organisation. How often do your employees use each of the following skills, if at all?: Adding, subtracting, multiplying, dividing, using fractions, decimals, percentages, and ratios</v>
      </c>
      <c r="E40" s="14" t="str">
        <f>HYPERLINK("#'Full Results'!A279", "279")</f>
        <v>279</v>
      </c>
      <c r="F40" t="s">
        <v>72</v>
      </c>
    </row>
    <row r="41" spans="3:6" x14ac:dyDescent="0.35">
      <c r="C41">
        <v>33</v>
      </c>
      <c r="D41" s="8" t="str">
        <f>HYPERLINK("#'Table 33'!A1", "Please think about a typical role at your organisation. How often do your employees use each of the following skills, if at all?: Reading, understanding, and applying diagrams, graphs, tables, spreadsheets, and statistics")</f>
        <v>Please think about a typical role at your organisation. How often do your employees use each of the following skills, if at all?: Reading, understanding, and applying diagrams, graphs, tables, spreadsheets, and statistics</v>
      </c>
      <c r="E41" s="14" t="str">
        <f>HYPERLINK("#'Full Results'!A288", "288")</f>
        <v>288</v>
      </c>
      <c r="F41" t="s">
        <v>72</v>
      </c>
    </row>
    <row r="42" spans="3:6" x14ac:dyDescent="0.35">
      <c r="C42">
        <v>34</v>
      </c>
      <c r="D42" s="8" t="str">
        <f>HYPERLINK("#'Table 34'!A1", "Please think about a typical role at your organisation. How often do your employees use each of the following skills, if at all?: Comparing, estimating, measuring, approximating, and ensuring accuracy of values")</f>
        <v>Please think about a typical role at your organisation. How often do your employees use each of the following skills, if at all?: Comparing, estimating, measuring, approximating, and ensuring accuracy of values</v>
      </c>
      <c r="E42" s="14" t="str">
        <f>HYPERLINK("#'Full Results'!A297", "297")</f>
        <v>297</v>
      </c>
      <c r="F42" t="s">
        <v>72</v>
      </c>
    </row>
    <row r="43" spans="3:6" x14ac:dyDescent="0.35">
      <c r="C43">
        <v>35</v>
      </c>
      <c r="D43" s="8" t="str">
        <f>HYPERLINK("#'Table 35'!A1", "Please think about a typical role at your organisation. How often do your employees use each of the following skills, if at all?: Understanding shapes, volumes, and spatial relationships")</f>
        <v>Please think about a typical role at your organisation. How often do your employees use each of the following skills, if at all?: Understanding shapes, volumes, and spatial relationships</v>
      </c>
      <c r="E43" s="14" t="str">
        <f>HYPERLINK("#'Full Results'!A306", "306")</f>
        <v>306</v>
      </c>
      <c r="F43" t="s">
        <v>72</v>
      </c>
    </row>
    <row r="44" spans="3:6" x14ac:dyDescent="0.35">
      <c r="C44">
        <v>36</v>
      </c>
      <c r="D44" s="8" t="str">
        <f>HYPERLINK("#'Table 36'!A1", "Please think about a typical role at your organisation. How often do your employees use each of the following skills, if at all?: Using and manipulating algebraic expressions to solve problems, including in spreadsheets")</f>
        <v>Please think about a typical role at your organisation. How often do your employees use each of the following skills, if at all?: Using and manipulating algebraic expressions to solve problems, including in spreadsheets</v>
      </c>
      <c r="E44" s="14" t="str">
        <f>HYPERLINK("#'Full Results'!A315", "315")</f>
        <v>315</v>
      </c>
      <c r="F44" t="s">
        <v>72</v>
      </c>
    </row>
    <row r="45" spans="3:6" x14ac:dyDescent="0.35">
      <c r="C45">
        <v>37</v>
      </c>
      <c r="D45" s="8" t="str">
        <f>HYPERLINK("#'Table 37'!A1", "Please think about a typical role at your organisation. How often do your employees use each of the following skills, if at all?: Assessing likelihood, randomness, predictions, causation, and uncertainty")</f>
        <v>Please think about a typical role at your organisation. How often do your employees use each of the following skills, if at all?: Assessing likelihood, randomness, predictions, causation, and uncertainty</v>
      </c>
      <c r="E45" s="14" t="str">
        <f>HYPERLINK("#'Full Results'!A324", "324")</f>
        <v>324</v>
      </c>
      <c r="F45" t="s">
        <v>72</v>
      </c>
    </row>
    <row r="46" spans="3:6" x14ac:dyDescent="0.35">
      <c r="C46">
        <v>38</v>
      </c>
      <c r="D46" s="8" t="str">
        <f>HYPERLINK("#'Table 38'!A1", "Please think about a typical role at your organisation. How often do your employees use each of the following skills, if at all?: Breaking down problems, finding patterns, critical thinking, and strategic planning")</f>
        <v>Please think about a typical role at your organisation. How often do your employees use each of the following skills, if at all?: Breaking down problems, finding patterns, critical thinking, and strategic planning</v>
      </c>
      <c r="E46" s="14" t="str">
        <f>HYPERLINK("#'Full Results'!A333", "333")</f>
        <v>333</v>
      </c>
      <c r="F46" t="s">
        <v>72</v>
      </c>
    </row>
    <row r="47" spans="3:6" x14ac:dyDescent="0.35">
      <c r="C47">
        <v>39</v>
      </c>
      <c r="D47" s="8" t="str">
        <f>HYPERLINK("#'Table 39'!A1", "Grid Summary: Please think about a typical role at your organisation. How often do your employees use each of the following skills, if at all?")</f>
        <v>Grid Summary: Please think about a typical role at your organisation. How often do your employees use each of the following skills, if at all?</v>
      </c>
      <c r="E47" s="7"/>
      <c r="F47" t="s">
        <v>72</v>
      </c>
    </row>
    <row r="48" spans="3:6" x14ac:dyDescent="0.35">
      <c r="C48">
        <v>40</v>
      </c>
      <c r="D48" s="8" t="str">
        <f>HYPERLINK("#'Table 40'!A1", "Please think about a typical role at your organisation. How often do your employees use each of the following skills, if at all?: Budgeting, taxes, percentages, interest rates")</f>
        <v>Please think about a typical role at your organisation. How often do your employees use each of the following skills, if at all?: Budgeting, taxes, percentages, interest rates</v>
      </c>
      <c r="E48" s="14" t="str">
        <f>HYPERLINK("#'Full Results'!A342", "342")</f>
        <v>342</v>
      </c>
      <c r="F48" t="s">
        <v>72</v>
      </c>
    </row>
    <row r="49" spans="3:6" x14ac:dyDescent="0.35">
      <c r="C49">
        <v>41</v>
      </c>
      <c r="D49" s="8" t="str">
        <f>HYPERLINK("#'Table 41'!A1", "Please think about a typical role at your organisation. How often do your employees use each of the following skills, if at all?: Writing or adapting computer code to solve maths-related problems")</f>
        <v>Please think about a typical role at your organisation. How often do your employees use each of the following skills, if at all?: Writing or adapting computer code to solve maths-related problems</v>
      </c>
      <c r="E49" s="14" t="str">
        <f>HYPERLINK("#'Full Results'!A351", "351")</f>
        <v>351</v>
      </c>
      <c r="F49" t="s">
        <v>72</v>
      </c>
    </row>
    <row r="50" spans="3:6" x14ac:dyDescent="0.35">
      <c r="C50">
        <v>42</v>
      </c>
      <c r="D50" s="8" t="str">
        <f>HYPERLINK("#'Table 42'!A1", "Please think about a typical role at your organisation. How often do your employees use each of the following skills, if at all?: Understanding advanced mathematical concepts such as calculus, matrix operations, and optimisation")</f>
        <v>Please think about a typical role at your organisation. How often do your employees use each of the following skills, if at all?: Understanding advanced mathematical concepts such as calculus, matrix operations, and optimisation</v>
      </c>
      <c r="E50" s="14" t="str">
        <f>HYPERLINK("#'Full Results'!A360", "360")</f>
        <v>360</v>
      </c>
      <c r="F50" t="s">
        <v>72</v>
      </c>
    </row>
    <row r="51" spans="3:6" x14ac:dyDescent="0.35">
      <c r="C51">
        <v>43</v>
      </c>
      <c r="D51" s="8" t="str">
        <f>HYPERLINK("#'Table 43'!A1", "Please think about a typical role at your organisation. How often do your employees use each of the following skills, if at all?: Using mathematical models for simulations, forecasting, or decision-making")</f>
        <v>Please think about a typical role at your organisation. How often do your employees use each of the following skills, if at all?: Using mathematical models for simulations, forecasting, or decision-making</v>
      </c>
      <c r="E51" s="14" t="str">
        <f>HYPERLINK("#'Full Results'!A369", "369")</f>
        <v>369</v>
      </c>
      <c r="F51" t="s">
        <v>72</v>
      </c>
    </row>
    <row r="52" spans="3:6" x14ac:dyDescent="0.35">
      <c r="C52">
        <v>44</v>
      </c>
      <c r="D52" s="8" t="str">
        <f>HYPERLINK("#'Table 44'!A1", "Please think about a typical role at your organisation. How often do your employees use each of the following skills, if at all?: Utilising and integrating Large Language Models or other AI tools into processes or service offerings")</f>
        <v>Please think about a typical role at your organisation. How often do your employees use each of the following skills, if at all?: Utilising and integrating Large Language Models or other AI tools into processes or service offerings</v>
      </c>
      <c r="E52" s="14" t="str">
        <f>HYPERLINK("#'Full Results'!A378", "378")</f>
        <v>378</v>
      </c>
      <c r="F52" t="s">
        <v>72</v>
      </c>
    </row>
    <row r="53" spans="3:6" x14ac:dyDescent="0.35">
      <c r="C53">
        <v>45</v>
      </c>
      <c r="D53" s="8" t="str">
        <f>HYPERLINK("#'Table 45'!A1", "Now thinking about the most mathematically technical roles in your organisation, which of the following maths skills are most important for them?Select up to three of the following")</f>
        <v>Now thinking about the most mathematically technical roles in your organisation, which of the following maths skills are most important for them?Select up to three of the following</v>
      </c>
      <c r="E53" s="14" t="str">
        <f>HYPERLINK("#'Full Results'!A387", "387")</f>
        <v>387</v>
      </c>
      <c r="F53" t="s">
        <v>72</v>
      </c>
    </row>
    <row r="54" spans="3:6" x14ac:dyDescent="0.35">
      <c r="C54">
        <v>46</v>
      </c>
      <c r="D54" s="8" t="str">
        <f>HYPERLINK("#'Table 46'!A1", " Thinking about the people who work in your team/organisation, in your view, how would you say their mathematical skills compare to the general public?")</f>
        <v xml:space="preserve"> Thinking about the people who work in your team/organisation, in your view, how would you say their mathematical skills compare to the general public?</v>
      </c>
      <c r="E54" s="14" t="str">
        <f>HYPERLINK("#'Full Results'!A406", "406")</f>
        <v>406</v>
      </c>
      <c r="F54" t="s">
        <v>72</v>
      </c>
    </row>
    <row r="55" spans="3:6" x14ac:dyDescent="0.35">
      <c r="C55">
        <v>47</v>
      </c>
      <c r="D55" s="8" t="str">
        <f>HYPERLINK("#'Table 47'!A1", "When making hiring decisions for a role in your team/organisation, which of the following qualifications do you typically look for, if any, at a minimum? Please select all that apply  ")</f>
        <v>When making hiring decisions for a role in your team/organisation, which of the following qualifications do you typically look for, if any, at a minimum? Please select all that apply  </v>
      </c>
      <c r="E55" s="14" t="str">
        <f>HYPERLINK("#'Full Results'!A415", "415")</f>
        <v>415</v>
      </c>
      <c r="F55" t="s">
        <v>72</v>
      </c>
    </row>
    <row r="56" spans="3:6" x14ac:dyDescent="0.35">
      <c r="C56">
        <v>48</v>
      </c>
      <c r="D56" s="8" t="str">
        <f>HYPERLINK("#'Table 48'!A1", " When hiring, do you typically require applicants to complete any applied maths assessments as part of the interview/hiring process (i.e. solving a maths problem or completing data analysis)?")</f>
        <v xml:space="preserve"> When hiring, do you typically require applicants to complete any applied maths assessments as part of the interview/hiring process (i.e. solving a maths problem or completing data analysis)?</v>
      </c>
      <c r="E56" s="14" t="str">
        <f>HYPERLINK("#'Full Results'!A432", "432")</f>
        <v>432</v>
      </c>
      <c r="F56" t="s">
        <v>72</v>
      </c>
    </row>
    <row r="57" spans="3:6" x14ac:dyDescent="0.35">
      <c r="C57">
        <v>49</v>
      </c>
      <c r="D57" s="8" t="str">
        <f>HYPERLINK("#'Table 49'!A1", " When you were last recruiting for a general role in your team/organisation, how easy or difficult was it to find someone with the mathematical skills or abilities required of the position?")</f>
        <v xml:space="preserve"> When you were last recruiting for a general role in your team/organisation, how easy or difficult was it to find someone with the mathematical skills or abilities required of the position?</v>
      </c>
      <c r="E57" s="14" t="str">
        <f>HYPERLINK("#'Full Results'!A438", "438")</f>
        <v>438</v>
      </c>
      <c r="F57" t="s">
        <v>72</v>
      </c>
    </row>
    <row r="58" spans="3:6" x14ac:dyDescent="0.35">
      <c r="C58">
        <v>50</v>
      </c>
      <c r="D58" s="8" t="str">
        <f>HYPERLINK("#'Table 50'!A1", " You said that you have at least some highly technical mathematical roles in your organisation. When you were last recruiting for a mathematically technical role in your team/organisation, how easy or difficult was it to find someone with the mat...")</f>
        <v xml:space="preserve"> You said that you have at least some highly technical mathematical roles in your organisation. When you were last recruiting for a mathematically technical role in your team/organisation, how easy or difficult was it to find someone with the mat...</v>
      </c>
      <c r="E58" s="14" t="str">
        <f>HYPERLINK("#'Full Results'!A448", "448")</f>
        <v>448</v>
      </c>
      <c r="F58" t="s">
        <v>302</v>
      </c>
    </row>
    <row r="59" spans="3:6" x14ac:dyDescent="0.35">
      <c r="C59">
        <v>51</v>
      </c>
      <c r="D59" s="8" t="str">
        <f>HYPERLINK("#'Table 51'!A1", "Grid Summary: Thinking about the last hiring decision you made for your team/organisation, please indicate how necessary each of the following skills were.")</f>
        <v>Grid Summary: Thinking about the last hiring decision you made for your team/organisation, please indicate how necessary each of the following skills were.</v>
      </c>
      <c r="E59" s="7"/>
      <c r="F59" t="s">
        <v>72</v>
      </c>
    </row>
    <row r="60" spans="3:6" x14ac:dyDescent="0.35">
      <c r="C60">
        <v>52</v>
      </c>
      <c r="D60" s="8" t="str">
        <f>HYPERLINK("#'Table 52'!A1", "Thinking about the last hiring decision you made for your team/organisation, please indicate how necessary each of the following skills were.: Adding, subtracting, multiplying, dividing, using fractions, decimals, percentages, and ratios")</f>
        <v>Thinking about the last hiring decision you made for your team/organisation, please indicate how necessary each of the following skills were.: Adding, subtracting, multiplying, dividing, using fractions, decimals, percentages, and ratios</v>
      </c>
      <c r="E60" s="14" t="str">
        <f>HYPERLINK("#'Full Results'!A458", "458")</f>
        <v>458</v>
      </c>
      <c r="F60" t="s">
        <v>72</v>
      </c>
    </row>
    <row r="61" spans="3:6" x14ac:dyDescent="0.35">
      <c r="C61">
        <v>53</v>
      </c>
      <c r="D61" s="8" t="str">
        <f>HYPERLINK("#'Table 53'!A1", "Thinking about the last hiring decision you made for your team/organisation, please indicate how necessary each of the following skills were.: Reading, understanding, and applying diagrams, graphs, tables, spreadsheets, and statistics")</f>
        <v>Thinking about the last hiring decision you made for your team/organisation, please indicate how necessary each of the following skills were.: Reading, understanding, and applying diagrams, graphs, tables, spreadsheets, and statistics</v>
      </c>
      <c r="E61" s="14" t="str">
        <f>HYPERLINK("#'Full Results'!A465", "465")</f>
        <v>465</v>
      </c>
      <c r="F61" t="s">
        <v>72</v>
      </c>
    </row>
    <row r="62" spans="3:6" x14ac:dyDescent="0.35">
      <c r="C62">
        <v>54</v>
      </c>
      <c r="D62" s="8" t="str">
        <f>HYPERLINK("#'Table 54'!A1", "Thinking about the last hiring decision you made for your team/organisation, please indicate how necessary each of the following skills were.: Comparing, estimating, measuring, approximating, and ensuring accuracy of values")</f>
        <v>Thinking about the last hiring decision you made for your team/organisation, please indicate how necessary each of the following skills were.: Comparing, estimating, measuring, approximating, and ensuring accuracy of values</v>
      </c>
      <c r="E62" s="14" t="str">
        <f>HYPERLINK("#'Full Results'!A472", "472")</f>
        <v>472</v>
      </c>
      <c r="F62" t="s">
        <v>72</v>
      </c>
    </row>
    <row r="63" spans="3:6" x14ac:dyDescent="0.35">
      <c r="C63">
        <v>55</v>
      </c>
      <c r="D63" s="8" t="str">
        <f>HYPERLINK("#'Table 55'!A1", "Thinking about the last hiring decision you made for your team/organisation, please indicate how necessary each of the following skills were.: Understanding shapes, volumes, and spatial relationships")</f>
        <v>Thinking about the last hiring decision you made for your team/organisation, please indicate how necessary each of the following skills were.: Understanding shapes, volumes, and spatial relationships</v>
      </c>
      <c r="E63" s="14" t="str">
        <f>HYPERLINK("#'Full Results'!A479", "479")</f>
        <v>479</v>
      </c>
      <c r="F63" t="s">
        <v>72</v>
      </c>
    </row>
    <row r="64" spans="3:6" x14ac:dyDescent="0.35">
      <c r="C64">
        <v>56</v>
      </c>
      <c r="D64" s="8" t="str">
        <f>HYPERLINK("#'Table 56'!A1", "Thinking about the last hiring decision you made for your team/organisation, please indicate how necessary each of the following skills were.: Using and manipulating algebraic expressions to solve problems, including in spreadsheets")</f>
        <v>Thinking about the last hiring decision you made for your team/organisation, please indicate how necessary each of the following skills were.: Using and manipulating algebraic expressions to solve problems, including in spreadsheets</v>
      </c>
      <c r="E64" s="14" t="str">
        <f>HYPERLINK("#'Full Results'!A486", "486")</f>
        <v>486</v>
      </c>
      <c r="F64" t="s">
        <v>72</v>
      </c>
    </row>
    <row r="65" spans="3:6" x14ac:dyDescent="0.35">
      <c r="C65">
        <v>57</v>
      </c>
      <c r="D65" s="8" t="str">
        <f>HYPERLINK("#'Table 57'!A1", "Thinking about the last hiring decision you made for your team/organisation, please indicate how necessary each of the following skills were.: Assessing likelihood, randomness, predictions, causation, and uncertainty")</f>
        <v>Thinking about the last hiring decision you made for your team/organisation, please indicate how necessary each of the following skills were.: Assessing likelihood, randomness, predictions, causation, and uncertainty</v>
      </c>
      <c r="E65" s="14" t="str">
        <f>HYPERLINK("#'Full Results'!A493", "493")</f>
        <v>493</v>
      </c>
      <c r="F65" t="s">
        <v>72</v>
      </c>
    </row>
    <row r="66" spans="3:6" x14ac:dyDescent="0.35">
      <c r="C66">
        <v>58</v>
      </c>
      <c r="D66" s="8" t="str">
        <f>HYPERLINK("#'Table 58'!A1", "Thinking about the last hiring decision you made for your team/organisation, please indicate how necessary each of the following skills were.: Breaking down problems, finding patterns, critical thinking, and strategic planning")</f>
        <v>Thinking about the last hiring decision you made for your team/organisation, please indicate how necessary each of the following skills were.: Breaking down problems, finding patterns, critical thinking, and strategic planning</v>
      </c>
      <c r="E66" s="14" t="str">
        <f>HYPERLINK("#'Full Results'!A500", "500")</f>
        <v>500</v>
      </c>
      <c r="F66" t="s">
        <v>72</v>
      </c>
    </row>
    <row r="67" spans="3:6" x14ac:dyDescent="0.35">
      <c r="C67">
        <v>59</v>
      </c>
      <c r="D67" s="8" t="str">
        <f>HYPERLINK("#'Table 59'!A1", "Grid Summary: Thinking about the last hiring decision you made for your team/organisation, please indicate how necessary each of the following skills were.")</f>
        <v>Grid Summary: Thinking about the last hiring decision you made for your team/organisation, please indicate how necessary each of the following skills were.</v>
      </c>
      <c r="E67" s="7"/>
      <c r="F67" t="s">
        <v>72</v>
      </c>
    </row>
    <row r="68" spans="3:6" x14ac:dyDescent="0.35">
      <c r="C68">
        <v>60</v>
      </c>
      <c r="D68" s="8" t="str">
        <f>HYPERLINK("#'Table 60'!A1", "Thinking about the last hiring decision you made for your team/organisation, please indicate how necessary each of the following skills were.: Budgeting, taxes, percentages, interest rates")</f>
        <v>Thinking about the last hiring decision you made for your team/organisation, please indicate how necessary each of the following skills were.: Budgeting, taxes, percentages, interest rates</v>
      </c>
      <c r="E68" s="14" t="str">
        <f>HYPERLINK("#'Full Results'!A507", "507")</f>
        <v>507</v>
      </c>
      <c r="F68" t="s">
        <v>72</v>
      </c>
    </row>
    <row r="69" spans="3:6" x14ac:dyDescent="0.35">
      <c r="C69">
        <v>61</v>
      </c>
      <c r="D69" s="8" t="str">
        <f>HYPERLINK("#'Table 61'!A1", "Thinking about the last hiring decision you made for your team/organisation, please indicate how necessary each of the following skills were.: Writing or adapting computer code to solve maths-related problems")</f>
        <v>Thinking about the last hiring decision you made for your team/organisation, please indicate how necessary each of the following skills were.: Writing or adapting computer code to solve maths-related problems</v>
      </c>
      <c r="E69" s="14" t="str">
        <f>HYPERLINK("#'Full Results'!A514", "514")</f>
        <v>514</v>
      </c>
      <c r="F69" t="s">
        <v>72</v>
      </c>
    </row>
    <row r="70" spans="3:6" x14ac:dyDescent="0.35">
      <c r="C70">
        <v>62</v>
      </c>
      <c r="D70" s="8" t="str">
        <f>HYPERLINK("#'Table 62'!A1", "Thinking about the last hiring decision you made for your team/organisation, please indicate how necessary each of the following skills were.: Understanding advanced mathematical concepts such as calculus, matrix operations, and optimisation")</f>
        <v>Thinking about the last hiring decision you made for your team/organisation, please indicate how necessary each of the following skills were.: Understanding advanced mathematical concepts such as calculus, matrix operations, and optimisation</v>
      </c>
      <c r="E70" s="14" t="str">
        <f>HYPERLINK("#'Full Results'!A521", "521")</f>
        <v>521</v>
      </c>
      <c r="F70" t="s">
        <v>72</v>
      </c>
    </row>
    <row r="71" spans="3:6" x14ac:dyDescent="0.35">
      <c r="C71">
        <v>63</v>
      </c>
      <c r="D71" s="8" t="str">
        <f>HYPERLINK("#'Table 63'!A1", "Thinking about the last hiring decision you made for your team/organisation, please indicate how necessary each of the following skills were.: Using mathematical models for simulations, forecasting, or decision-making")</f>
        <v>Thinking about the last hiring decision you made for your team/organisation, please indicate how necessary each of the following skills were.: Using mathematical models for simulations, forecasting, or decision-making</v>
      </c>
      <c r="E71" s="14" t="str">
        <f>HYPERLINK("#'Full Results'!A528", "528")</f>
        <v>528</v>
      </c>
      <c r="F71" t="s">
        <v>72</v>
      </c>
    </row>
    <row r="72" spans="3:6" x14ac:dyDescent="0.35">
      <c r="C72">
        <v>64</v>
      </c>
      <c r="D72" s="8" t="str">
        <f>HYPERLINK("#'Table 64'!A1", "Thinking about the last hiring decision you made for your team/organisation, please indicate how necessary each of the following skills were.: Utilising and integrating Large Language Models or other AI tools into processes or service offerings")</f>
        <v>Thinking about the last hiring decision you made for your team/organisation, please indicate how necessary each of the following skills were.: Utilising and integrating Large Language Models or other AI tools into processes or service offerings</v>
      </c>
      <c r="E72" s="14" t="str">
        <f>HYPERLINK("#'Full Results'!A535", "535")</f>
        <v>535</v>
      </c>
      <c r="F72" t="s">
        <v>72</v>
      </c>
    </row>
    <row r="73" spans="3:6" x14ac:dyDescent="0.35">
      <c r="C73">
        <v>65</v>
      </c>
      <c r="D73" s="8" t="str">
        <f>HYPERLINK("#'Table 65'!A1", " Imagine a new hire to your team/organisation did not have all the maths skills they needed for the role. How easy or difficult would it be to teach them what they needed to know while on the job? ")</f>
        <v xml:space="preserve"> Imagine a new hire to your team/organisation did not have all the maths skills they needed for the role. How easy or difficult would it be to teach them what they needed to know while on the job? </v>
      </c>
      <c r="E73" s="14" t="str">
        <f>HYPERLINK("#'Full Results'!A542", "542")</f>
        <v>542</v>
      </c>
      <c r="F73" t="s">
        <v>72</v>
      </c>
    </row>
    <row r="74" spans="3:6" x14ac:dyDescent="0.35">
      <c r="C74">
        <v>66</v>
      </c>
      <c r="D74" s="8" t="str">
        <f>HYPERLINK("#'Table 66'!A1", "Grid Summary: Thinking about the last hire you made in your organisation and the applications you reviewed for this job, how common would you say the following skills were within this pool of applicants?")</f>
        <v>Grid Summary: Thinking about the last hire you made in your organisation and the applications you reviewed for this job, how common would you say the following skills were within this pool of applicants?</v>
      </c>
      <c r="E74" s="7"/>
      <c r="F74" t="s">
        <v>72</v>
      </c>
    </row>
    <row r="75" spans="3:6" x14ac:dyDescent="0.35">
      <c r="C75">
        <v>67</v>
      </c>
      <c r="D75" s="8" t="str">
        <f>HYPERLINK("#'Table 67'!A1", "Thinking about the last hire you made in your organisation and the applications you reviewed for this job, how common would you say the following skills were within this pool of applicants?: Adding, subtracting, multiplying, dividing, using fract...")</f>
        <v>Thinking about the last hire you made in your organisation and the applications you reviewed for this job, how common would you say the following skills were within this pool of applicants?: Adding, subtracting, multiplying, dividing, using fract...</v>
      </c>
      <c r="E75" s="14" t="str">
        <f>HYPERLINK("#'Full Results'!A554", "554")</f>
        <v>554</v>
      </c>
      <c r="F75" t="s">
        <v>72</v>
      </c>
    </row>
    <row r="76" spans="3:6" x14ac:dyDescent="0.35">
      <c r="C76">
        <v>68</v>
      </c>
      <c r="D76" s="8" t="str">
        <f>HYPERLINK("#'Table 68'!A1", "Thinking about the last hire you made in your organisation and the applications you reviewed for this job, how common would you say the following skills were within this pool of applicants?: Reading, understanding, and applying diagrams, graphs, ...")</f>
        <v>Thinking about the last hire you made in your organisation and the applications you reviewed for this job, how common would you say the following skills were within this pool of applicants?: Reading, understanding, and applying diagrams, graphs, ...</v>
      </c>
      <c r="E76" s="14" t="str">
        <f>HYPERLINK("#'Full Results'!A563", "563")</f>
        <v>563</v>
      </c>
      <c r="F76" t="s">
        <v>72</v>
      </c>
    </row>
    <row r="77" spans="3:6" x14ac:dyDescent="0.35">
      <c r="C77">
        <v>69</v>
      </c>
      <c r="D77" s="8" t="str">
        <f>HYPERLINK("#'Table 69'!A1", "Thinking about the last hire you made in your organisation and the applications you reviewed for this job, how common would you say the following skills were within this pool of applicants?: Comparing, estimating, measuring, approximating, and en...")</f>
        <v>Thinking about the last hire you made in your organisation and the applications you reviewed for this job, how common would you say the following skills were within this pool of applicants?: Comparing, estimating, measuring, approximating, and en...</v>
      </c>
      <c r="E77" s="14" t="str">
        <f>HYPERLINK("#'Full Results'!A572", "572")</f>
        <v>572</v>
      </c>
      <c r="F77" t="s">
        <v>72</v>
      </c>
    </row>
    <row r="78" spans="3:6" x14ac:dyDescent="0.35">
      <c r="C78">
        <v>70</v>
      </c>
      <c r="D78" s="8" t="str">
        <f>HYPERLINK("#'Table 70'!A1", "Thinking about the last hire you made in your organisation and the applications you reviewed for this job, how common would you say the following skills were within this pool of applicants?: Understanding shapes, volumes, and spatial relationships")</f>
        <v>Thinking about the last hire you made in your organisation and the applications you reviewed for this job, how common would you say the following skills were within this pool of applicants?: Understanding shapes, volumes, and spatial relationships</v>
      </c>
      <c r="E78" s="14" t="str">
        <f>HYPERLINK("#'Full Results'!A581", "581")</f>
        <v>581</v>
      </c>
      <c r="F78" t="s">
        <v>72</v>
      </c>
    </row>
    <row r="79" spans="3:6" x14ac:dyDescent="0.35">
      <c r="C79">
        <v>71</v>
      </c>
      <c r="D79" s="8" t="str">
        <f>HYPERLINK("#'Table 71'!A1", "Thinking about the last hire you made in your organisation and the applications you reviewed for this job, how common would you say the following skills were within this pool of applicants?: Using and manipulating algebraic expressions to solve p...")</f>
        <v>Thinking about the last hire you made in your organisation and the applications you reviewed for this job, how common would you say the following skills were within this pool of applicants?: Using and manipulating algebraic expressions to solve p...</v>
      </c>
      <c r="E79" s="14" t="str">
        <f>HYPERLINK("#'Full Results'!A590", "590")</f>
        <v>590</v>
      </c>
      <c r="F79" t="s">
        <v>72</v>
      </c>
    </row>
    <row r="80" spans="3:6" x14ac:dyDescent="0.35">
      <c r="C80">
        <v>72</v>
      </c>
      <c r="D80" s="8" t="str">
        <f>HYPERLINK("#'Table 72'!A1", "Thinking about the last hire you made in your organisation and the applications you reviewed for this job, how common would you say the following skills were within this pool of applicants?: Assessing likelihood, randomness, predictions, causatio...")</f>
        <v>Thinking about the last hire you made in your organisation and the applications you reviewed for this job, how common would you say the following skills were within this pool of applicants?: Assessing likelihood, randomness, predictions, causatio...</v>
      </c>
      <c r="E80" s="14" t="str">
        <f>HYPERLINK("#'Full Results'!A599", "599")</f>
        <v>599</v>
      </c>
      <c r="F80" t="s">
        <v>72</v>
      </c>
    </row>
    <row r="81" spans="3:6" x14ac:dyDescent="0.35">
      <c r="C81">
        <v>73</v>
      </c>
      <c r="D81" s="8" t="str">
        <f>HYPERLINK("#'Table 73'!A1", "Thinking about the last hire you made in your organisation and the applications you reviewed for this job, how common would you say the following skills were within this pool of applicants?: Breaking down problems, finding patterns, critical thin...")</f>
        <v>Thinking about the last hire you made in your organisation and the applications you reviewed for this job, how common would you say the following skills were within this pool of applicants?: Breaking down problems, finding patterns, critical thin...</v>
      </c>
      <c r="E81" s="14" t="str">
        <f>HYPERLINK("#'Full Results'!A608", "608")</f>
        <v>608</v>
      </c>
      <c r="F81" t="s">
        <v>72</v>
      </c>
    </row>
    <row r="82" spans="3:6" x14ac:dyDescent="0.35">
      <c r="C82">
        <v>74</v>
      </c>
      <c r="D82" s="8" t="str">
        <f>HYPERLINK("#'Table 74'!A1", "Grid Summary: Thinking about the last hire you made in your organisation and the applications you reviewed for this job, how common would you say the following skills were within this pool of applicants?")</f>
        <v>Grid Summary: Thinking about the last hire you made in your organisation and the applications you reviewed for this job, how common would you say the following skills were within this pool of applicants?</v>
      </c>
      <c r="E82" s="7"/>
      <c r="F82" t="s">
        <v>72</v>
      </c>
    </row>
    <row r="83" spans="3:6" x14ac:dyDescent="0.35">
      <c r="C83">
        <v>75</v>
      </c>
      <c r="D83" s="8" t="str">
        <f>HYPERLINK("#'Table 75'!A1", "Thinking about the last hire you made in your organisation and the applications you reviewed for this job, how common would you say the following skills were within this pool of applicants?: Budgeting, taxes, percentages, interest rates")</f>
        <v>Thinking about the last hire you made in your organisation and the applications you reviewed for this job, how common would you say the following skills were within this pool of applicants?: Budgeting, taxes, percentages, interest rates</v>
      </c>
      <c r="E83" s="14" t="str">
        <f>HYPERLINK("#'Full Results'!A617", "617")</f>
        <v>617</v>
      </c>
      <c r="F83" t="s">
        <v>72</v>
      </c>
    </row>
    <row r="84" spans="3:6" x14ac:dyDescent="0.35">
      <c r="C84">
        <v>76</v>
      </c>
      <c r="D84" s="8" t="str">
        <f>HYPERLINK("#'Table 76'!A1", "Thinking about the last hire you made in your organisation and the applications you reviewed for this job, how common would you say the following skills were within this pool of applicants?: Writing or adapting computer code to solve maths-relate...")</f>
        <v>Thinking about the last hire you made in your organisation and the applications you reviewed for this job, how common would you say the following skills were within this pool of applicants?: Writing or adapting computer code to solve maths-relate...</v>
      </c>
      <c r="E84" s="14" t="str">
        <f>HYPERLINK("#'Full Results'!A626", "626")</f>
        <v>626</v>
      </c>
      <c r="F84" t="s">
        <v>72</v>
      </c>
    </row>
    <row r="85" spans="3:6" x14ac:dyDescent="0.35">
      <c r="C85">
        <v>77</v>
      </c>
      <c r="D85" s="8" t="str">
        <f>HYPERLINK("#'Table 77'!A1", "Thinking about the last hire you made in your organisation and the applications you reviewed for this job, how common would you say the following skills were within this pool of applicants?: Understanding advanced mathematical concepts such as ca...")</f>
        <v>Thinking about the last hire you made in your organisation and the applications you reviewed for this job, how common would you say the following skills were within this pool of applicants?: Understanding advanced mathematical concepts such as ca...</v>
      </c>
      <c r="E85" s="14" t="str">
        <f>HYPERLINK("#'Full Results'!A635", "635")</f>
        <v>635</v>
      </c>
      <c r="F85" t="s">
        <v>72</v>
      </c>
    </row>
    <row r="86" spans="3:6" x14ac:dyDescent="0.35">
      <c r="C86">
        <v>78</v>
      </c>
      <c r="D86" s="8" t="str">
        <f>HYPERLINK("#'Table 78'!A1", "Thinking about the last hire you made in your organisation and the applications you reviewed for this job, how common would you say the following skills were within this pool of applicants?: Using mathematical models for simulations, forecasting,...")</f>
        <v>Thinking about the last hire you made in your organisation and the applications you reviewed for this job, how common would you say the following skills were within this pool of applicants?: Using mathematical models for simulations, forecasting,...</v>
      </c>
      <c r="E86" s="14" t="str">
        <f>HYPERLINK("#'Full Results'!A644", "644")</f>
        <v>644</v>
      </c>
      <c r="F86" t="s">
        <v>72</v>
      </c>
    </row>
    <row r="87" spans="3:6" x14ac:dyDescent="0.35">
      <c r="C87">
        <v>79</v>
      </c>
      <c r="D87" s="8" t="str">
        <f>HYPERLINK("#'Table 79'!A1", "Thinking about the last hire you made in your organisation and the applications you reviewed for this job, how common would you say the following skills were within this pool of applicants?: Utilising and integrating Large Language Models or othe...")</f>
        <v>Thinking about the last hire you made in your organisation and the applications you reviewed for this job, how common would you say the following skills were within this pool of applicants?: Utilising and integrating Large Language Models or othe...</v>
      </c>
      <c r="E87" s="14" t="str">
        <f>HYPERLINK("#'Full Results'!A653", "653")</f>
        <v>653</v>
      </c>
      <c r="F87" t="s">
        <v>72</v>
      </c>
    </row>
    <row r="88" spans="3:6" x14ac:dyDescent="0.35">
      <c r="C88">
        <v>80</v>
      </c>
      <c r="D88" s="8" t="str">
        <f>HYPERLINK("#'Table 80'!A1", "Grid Summary: To what extent are each of the following skills required to be hired into your team/organisation?")</f>
        <v>Grid Summary: To what extent are each of the following skills required to be hired into your team/organisation?</v>
      </c>
      <c r="E88" s="7"/>
      <c r="F88" t="s">
        <v>72</v>
      </c>
    </row>
    <row r="89" spans="3:6" x14ac:dyDescent="0.35">
      <c r="C89">
        <v>81</v>
      </c>
      <c r="D89" s="8" t="str">
        <f>HYPERLINK("#'Table 81'!A1", "To what extent are each of the following skills required to be hired into your team/organisation?: Adding, subtracting, multiplying, dividing, using fractions, decimals, percentages, and ratios")</f>
        <v>To what extent are each of the following skills required to be hired into your team/organisation?: Adding, subtracting, multiplying, dividing, using fractions, decimals, percentages, and ratios</v>
      </c>
      <c r="E89" s="14" t="str">
        <f>HYPERLINK("#'Full Results'!A662", "662")</f>
        <v>662</v>
      </c>
      <c r="F89" t="s">
        <v>72</v>
      </c>
    </row>
    <row r="90" spans="3:6" x14ac:dyDescent="0.35">
      <c r="C90">
        <v>82</v>
      </c>
      <c r="D90" s="8" t="str">
        <f>HYPERLINK("#'Table 82'!A1", "To what extent are each of the following skills required to be hired into your team/organisation?: Reading, understanding, and applying diagrams, graphs, tables, spreadsheets, and statistics")</f>
        <v>To what extent are each of the following skills required to be hired into your team/organisation?: Reading, understanding, and applying diagrams, graphs, tables, spreadsheets, and statistics</v>
      </c>
      <c r="E90" s="14" t="str">
        <f>HYPERLINK("#'Full Results'!A669", "669")</f>
        <v>669</v>
      </c>
      <c r="F90" t="s">
        <v>72</v>
      </c>
    </row>
    <row r="91" spans="3:6" x14ac:dyDescent="0.35">
      <c r="C91">
        <v>83</v>
      </c>
      <c r="D91" s="8" t="str">
        <f>HYPERLINK("#'Table 83'!A1", "To what extent are each of the following skills required to be hired into your team/organisation?: Comparing, estimating, measuring, approximating, and ensuring accuracy of values")</f>
        <v>To what extent are each of the following skills required to be hired into your team/organisation?: Comparing, estimating, measuring, approximating, and ensuring accuracy of values</v>
      </c>
      <c r="E91" s="14" t="str">
        <f>HYPERLINK("#'Full Results'!A676", "676")</f>
        <v>676</v>
      </c>
      <c r="F91" t="s">
        <v>72</v>
      </c>
    </row>
    <row r="92" spans="3:6" x14ac:dyDescent="0.35">
      <c r="C92">
        <v>84</v>
      </c>
      <c r="D92" s="8" t="str">
        <f>HYPERLINK("#'Table 84'!A1", "To what extent are each of the following skills required to be hired into your team/organisation?: Understanding shapes, volumes, and spatial relationships")</f>
        <v>To what extent are each of the following skills required to be hired into your team/organisation?: Understanding shapes, volumes, and spatial relationships</v>
      </c>
      <c r="E92" s="14" t="str">
        <f>HYPERLINK("#'Full Results'!A683", "683")</f>
        <v>683</v>
      </c>
      <c r="F92" t="s">
        <v>72</v>
      </c>
    </row>
    <row r="93" spans="3:6" x14ac:dyDescent="0.35">
      <c r="C93">
        <v>85</v>
      </c>
      <c r="D93" s="8" t="str">
        <f>HYPERLINK("#'Table 85'!A1", "To what extent are each of the following skills required to be hired into your team/organisation?: Using and manipulating algebraic expressions to solve problems, including in spreadsheets")</f>
        <v>To what extent are each of the following skills required to be hired into your team/organisation?: Using and manipulating algebraic expressions to solve problems, including in spreadsheets</v>
      </c>
      <c r="E93" s="14" t="str">
        <f>HYPERLINK("#'Full Results'!A690", "690")</f>
        <v>690</v>
      </c>
      <c r="F93" t="s">
        <v>72</v>
      </c>
    </row>
    <row r="94" spans="3:6" x14ac:dyDescent="0.35">
      <c r="C94">
        <v>86</v>
      </c>
      <c r="D94" s="8" t="str">
        <f>HYPERLINK("#'Table 86'!A1", "To what extent are each of the following skills required to be hired into your team/organisation?: Assessing likelihood, randomness, predictions, causation, and uncertainty")</f>
        <v>To what extent are each of the following skills required to be hired into your team/organisation?: Assessing likelihood, randomness, predictions, causation, and uncertainty</v>
      </c>
      <c r="E94" s="14" t="str">
        <f>HYPERLINK("#'Full Results'!A697", "697")</f>
        <v>697</v>
      </c>
      <c r="F94" t="s">
        <v>72</v>
      </c>
    </row>
    <row r="95" spans="3:6" x14ac:dyDescent="0.35">
      <c r="C95">
        <v>87</v>
      </c>
      <c r="D95" s="8" t="str">
        <f>HYPERLINK("#'Table 87'!A1", "To what extent are each of the following skills required to be hired into your team/organisation?: Breaking down problems, finding patterns, critical thinking, and strategic planning")</f>
        <v>To what extent are each of the following skills required to be hired into your team/organisation?: Breaking down problems, finding patterns, critical thinking, and strategic planning</v>
      </c>
      <c r="E95" s="14" t="str">
        <f>HYPERLINK("#'Full Results'!A704", "704")</f>
        <v>704</v>
      </c>
      <c r="F95" t="s">
        <v>72</v>
      </c>
    </row>
    <row r="96" spans="3:6" x14ac:dyDescent="0.35">
      <c r="C96">
        <v>88</v>
      </c>
      <c r="D96" s="8" t="str">
        <f>HYPERLINK("#'Table 88'!A1", "Grid Summary: To what extent are each of the following skills required to be hired into your team/organisation?")</f>
        <v>Grid Summary: To what extent are each of the following skills required to be hired into your team/organisation?</v>
      </c>
      <c r="E96" s="7"/>
      <c r="F96" t="s">
        <v>72</v>
      </c>
    </row>
    <row r="97" spans="3:6" x14ac:dyDescent="0.35">
      <c r="C97">
        <v>89</v>
      </c>
      <c r="D97" s="8" t="str">
        <f>HYPERLINK("#'Table 89'!A1", "To what extent are each of the following skills required to be hired into your team/organisation?: Budgeting, taxes, percentages, interest rates")</f>
        <v>To what extent are each of the following skills required to be hired into your team/organisation?: Budgeting, taxes, percentages, interest rates</v>
      </c>
      <c r="E97" s="14" t="str">
        <f>HYPERLINK("#'Full Results'!A711", "711")</f>
        <v>711</v>
      </c>
      <c r="F97" t="s">
        <v>72</v>
      </c>
    </row>
    <row r="98" spans="3:6" x14ac:dyDescent="0.35">
      <c r="C98">
        <v>90</v>
      </c>
      <c r="D98" s="8" t="str">
        <f>HYPERLINK("#'Table 90'!A1", "To what extent are each of the following skills required to be hired into your team/organisation?: Writing or adapting computer code to solve maths-related problems")</f>
        <v>To what extent are each of the following skills required to be hired into your team/organisation?: Writing or adapting computer code to solve maths-related problems</v>
      </c>
      <c r="E98" s="14" t="str">
        <f>HYPERLINK("#'Full Results'!A718", "718")</f>
        <v>718</v>
      </c>
      <c r="F98" t="s">
        <v>72</v>
      </c>
    </row>
    <row r="99" spans="3:6" x14ac:dyDescent="0.35">
      <c r="C99">
        <v>91</v>
      </c>
      <c r="D99" s="8" t="str">
        <f>HYPERLINK("#'Table 91'!A1", "To what extent are each of the following skills required to be hired into your team/organisation?: Understanding advanced mathematical concepts such as calculus, matrix operations, and optimisation")</f>
        <v>To what extent are each of the following skills required to be hired into your team/organisation?: Understanding advanced mathematical concepts such as calculus, matrix operations, and optimisation</v>
      </c>
      <c r="E99" s="14" t="str">
        <f>HYPERLINK("#'Full Results'!A725", "725")</f>
        <v>725</v>
      </c>
      <c r="F99" t="s">
        <v>72</v>
      </c>
    </row>
    <row r="100" spans="3:6" x14ac:dyDescent="0.35">
      <c r="C100">
        <v>92</v>
      </c>
      <c r="D100" s="8" t="str">
        <f>HYPERLINK("#'Table 92'!A1", "To what extent are each of the following skills required to be hired into your team/organisation?: Using mathematical models for simulations, forecasting, or decision-making")</f>
        <v>To what extent are each of the following skills required to be hired into your team/organisation?: Using mathematical models for simulations, forecasting, or decision-making</v>
      </c>
      <c r="E100" s="14" t="str">
        <f>HYPERLINK("#'Full Results'!A732", "732")</f>
        <v>732</v>
      </c>
      <c r="F100" t="s">
        <v>72</v>
      </c>
    </row>
    <row r="101" spans="3:6" x14ac:dyDescent="0.35">
      <c r="C101">
        <v>93</v>
      </c>
      <c r="D101" s="8" t="str">
        <f>HYPERLINK("#'Table 93'!A1", "To what extent are each of the following skills required to be hired into your team/organisation?: Utilising and integrating Large Language Models or other AI tools into processes or service offerings")</f>
        <v>To what extent are each of the following skills required to be hired into your team/organisation?: Utilising and integrating Large Language Models or other AI tools into processes or service offerings</v>
      </c>
      <c r="E101" s="14" t="str">
        <f>HYPERLINK("#'Full Results'!A739", "739")</f>
        <v>739</v>
      </c>
      <c r="F101" t="s">
        <v>72</v>
      </c>
    </row>
    <row r="102" spans="3:6" x14ac:dyDescent="0.35">
      <c r="C102">
        <v>94</v>
      </c>
      <c r="D102" s="8" t="str">
        <f>HYPERLINK("#'Table 94'!A1", " In the last two years, have you changed your hiring approach to place more or less emphasis on a typical candidates’ maths skills within your team / organisation?   ")</f>
        <v xml:space="preserve"> In the last two years, have you changed your hiring approach to place more or less emphasis on a typical candidates’ maths skills within your team / organisation?   </v>
      </c>
      <c r="E102" s="14" t="str">
        <f>HYPERLINK("#'Full Results'!A746", "746")</f>
        <v>746</v>
      </c>
      <c r="F102" t="s">
        <v>72</v>
      </c>
    </row>
    <row r="103" spans="3:6" x14ac:dyDescent="0.35">
      <c r="C103">
        <v>95</v>
      </c>
      <c r="D103" s="8" t="str">
        <f>HYPERLINK("#'Table 95'!A1", " Thinking ahead to the next two years, do you anticipate changing your hiring approach to place more or less emphasis on a candidates’ maths skill?  ")</f>
        <v xml:space="preserve"> Thinking ahead to the next two years, do you anticipate changing your hiring approach to place more or less emphasis on a candidates’ maths skill?  </v>
      </c>
      <c r="E103" s="14" t="str">
        <f>HYPERLINK("#'Full Results'!A755", "755")</f>
        <v>755</v>
      </c>
      <c r="F103" t="s">
        <v>72</v>
      </c>
    </row>
    <row r="104" spans="3:6" x14ac:dyDescent="0.35">
      <c r="C104">
        <v>96</v>
      </c>
      <c r="D104" s="8" t="str">
        <f>HYPERLINK("#'Table 96'!A1", " Which of the following comes closest to your view?")</f>
        <v xml:space="preserve"> Which of the following comes closest to your view?</v>
      </c>
      <c r="E104" s="14" t="str">
        <f>HYPERLINK("#'Full Results'!A764", "764")</f>
        <v>764</v>
      </c>
      <c r="F104" t="s">
        <v>72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A762"/>
  <sheetViews>
    <sheetView showGridLines="0" workbookViewId="0">
      <pane xSplit="2" ySplit="8" topLeftCell="C540" activePane="bottomRight" state="frozen"/>
      <selection pane="topRight"/>
      <selection pane="bottomLeft"/>
      <selection pane="bottomRight" activeCell="B543" sqref="B543"/>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29" t="s">
        <v>301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3"/>
      <c r="C5" s="13"/>
      <c r="D5" s="32" t="s">
        <v>53</v>
      </c>
      <c r="E5" s="32"/>
      <c r="F5" s="13"/>
      <c r="G5" s="32" t="s">
        <v>54</v>
      </c>
      <c r="H5" s="32"/>
      <c r="I5" s="32"/>
      <c r="J5" s="32"/>
      <c r="K5" s="32"/>
      <c r="L5" s="32"/>
      <c r="M5" s="13"/>
      <c r="N5" s="32" t="s">
        <v>55</v>
      </c>
      <c r="O5" s="32"/>
      <c r="P5" s="32"/>
      <c r="Q5" s="32"/>
      <c r="R5" s="13"/>
      <c r="S5" s="32" t="s">
        <v>56</v>
      </c>
      <c r="T5" s="32"/>
      <c r="U5" s="32"/>
      <c r="V5" s="32"/>
      <c r="W5" s="32"/>
      <c r="X5" s="32"/>
      <c r="Y5" s="32"/>
      <c r="Z5" s="32"/>
      <c r="AA5" s="32"/>
      <c r="AB5" s="13"/>
      <c r="AC5" s="32" t="s">
        <v>57</v>
      </c>
      <c r="AD5" s="32"/>
      <c r="AE5" s="32"/>
      <c r="AF5" s="32"/>
      <c r="AG5" s="32"/>
      <c r="AH5" s="32"/>
      <c r="AI5" s="32"/>
      <c r="AJ5" s="32"/>
      <c r="AK5" s="32"/>
      <c r="AL5" s="32"/>
      <c r="AM5" s="13"/>
      <c r="AN5" s="32" t="s">
        <v>58</v>
      </c>
      <c r="AO5" s="32"/>
      <c r="AP5" s="13"/>
      <c r="AQ5" s="32" t="s">
        <v>59</v>
      </c>
      <c r="AR5" s="32"/>
      <c r="AS5" s="13"/>
      <c r="AT5" s="32" t="s">
        <v>60</v>
      </c>
      <c r="AU5" s="32"/>
      <c r="AV5" s="13"/>
      <c r="AW5" s="32" t="s">
        <v>61</v>
      </c>
      <c r="AX5" s="32"/>
      <c r="AY5" s="13"/>
      <c r="AZ5" s="32" t="s">
        <v>62</v>
      </c>
      <c r="BA5" s="32"/>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2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2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11" spans="2:53" x14ac:dyDescent="0.35">
      <c r="B11" s="6" t="s">
        <v>71</v>
      </c>
    </row>
    <row r="12" spans="2:53" x14ac:dyDescent="0.35">
      <c r="B12" s="24" t="s">
        <v>72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2:53" x14ac:dyDescent="0.35">
      <c r="B13" t="s">
        <v>63</v>
      </c>
      <c r="C13" s="17">
        <v>0.55927549462277004</v>
      </c>
      <c r="D13" s="17">
        <v>0.62031647280019797</v>
      </c>
      <c r="E13" s="17">
        <v>0.49837746988147802</v>
      </c>
      <c r="F13" s="17"/>
      <c r="G13" s="17">
        <v>0.55551459451387997</v>
      </c>
      <c r="H13" s="17">
        <v>0.74987217386513205</v>
      </c>
      <c r="I13" s="17">
        <v>0.59337225913216096</v>
      </c>
      <c r="J13" s="17">
        <v>0.51670717496923502</v>
      </c>
      <c r="K13" s="17">
        <v>0.425361611155955</v>
      </c>
      <c r="L13" s="17">
        <v>0.28394235626532599</v>
      </c>
      <c r="M13" s="17"/>
      <c r="N13" s="17">
        <v>0.61684215112386398</v>
      </c>
      <c r="O13" s="17">
        <v>0.44928746321880297</v>
      </c>
      <c r="P13" s="17">
        <v>0.399646900213665</v>
      </c>
      <c r="Q13" s="17">
        <v>0.31913741875569601</v>
      </c>
      <c r="R13" s="17"/>
      <c r="S13" s="17">
        <v>0.67310387616442002</v>
      </c>
      <c r="T13" s="17">
        <v>0.53094046789132399</v>
      </c>
      <c r="U13" s="17">
        <v>0.441453097802534</v>
      </c>
      <c r="V13" s="17">
        <v>0.50429943587093895</v>
      </c>
      <c r="W13" s="17">
        <v>0.50630962651216205</v>
      </c>
      <c r="X13" s="17">
        <v>0.57609727329534099</v>
      </c>
      <c r="Y13" s="17">
        <v>0.51519608338798695</v>
      </c>
      <c r="Z13" s="17">
        <v>0.53078429072900701</v>
      </c>
      <c r="AA13" s="17">
        <v>0.65955280917893999</v>
      </c>
      <c r="AB13" s="17"/>
      <c r="AC13" s="17">
        <v>0.65035123870959299</v>
      </c>
      <c r="AD13" s="17">
        <v>0.43741560076546199</v>
      </c>
      <c r="AE13" s="17">
        <v>0.65427018422632299</v>
      </c>
      <c r="AF13" s="17">
        <v>0.55213115333262297</v>
      </c>
      <c r="AG13" s="17">
        <v>0.50170128996409102</v>
      </c>
      <c r="AH13" s="17">
        <v>0.55849456269369402</v>
      </c>
      <c r="AI13" s="17">
        <v>0.54342565193980996</v>
      </c>
      <c r="AJ13" s="17">
        <v>0.64348235278133503</v>
      </c>
      <c r="AK13" s="17">
        <v>0.70472119525493104</v>
      </c>
      <c r="AL13" s="17">
        <v>0.46934506593568598</v>
      </c>
      <c r="AM13" s="17"/>
      <c r="AN13" s="17">
        <v>0.69908054770820605</v>
      </c>
      <c r="AO13" s="17">
        <v>0.38464417786112098</v>
      </c>
      <c r="AP13" s="17"/>
      <c r="AQ13" s="17">
        <v>0.65761269015229196</v>
      </c>
      <c r="AR13" s="17">
        <v>0.43224660174518498</v>
      </c>
      <c r="AS13" s="17"/>
      <c r="AT13" s="17">
        <v>0.59598042187712397</v>
      </c>
      <c r="AU13" s="17">
        <v>0.34930291407496</v>
      </c>
      <c r="AV13" s="17"/>
      <c r="AW13" s="17">
        <v>0.51703297597167897</v>
      </c>
      <c r="AX13" s="17">
        <v>0.61123623176404795</v>
      </c>
      <c r="AY13" s="17"/>
      <c r="AZ13" s="17">
        <v>0.68375412150675896</v>
      </c>
      <c r="BA13" s="17">
        <v>0.43774271843013801</v>
      </c>
    </row>
    <row r="14" spans="2:53" x14ac:dyDescent="0.35">
      <c r="B14" t="s">
        <v>64</v>
      </c>
      <c r="C14" s="17">
        <v>0.38906941157372399</v>
      </c>
      <c r="D14" s="17">
        <v>0.387227440619483</v>
      </c>
      <c r="E14" s="17">
        <v>0.39072195786245301</v>
      </c>
      <c r="F14" s="17"/>
      <c r="G14" s="17">
        <v>0.46959148558088998</v>
      </c>
      <c r="H14" s="17">
        <v>0.54574803703251995</v>
      </c>
      <c r="I14" s="17">
        <v>0.42213217849489598</v>
      </c>
      <c r="J14" s="17">
        <v>0.333757472989757</v>
      </c>
      <c r="K14" s="17">
        <v>0.25979509967458903</v>
      </c>
      <c r="L14" s="17">
        <v>0.18756745462161201</v>
      </c>
      <c r="M14" s="17"/>
      <c r="N14" s="17">
        <v>0.43450352469541498</v>
      </c>
      <c r="O14" s="17">
        <v>0.28951560769780699</v>
      </c>
      <c r="P14" s="17">
        <v>0.27579389365649498</v>
      </c>
      <c r="Q14" s="17">
        <v>0.18760699815783799</v>
      </c>
      <c r="R14" s="17"/>
      <c r="S14" s="17">
        <v>0.50220338668236097</v>
      </c>
      <c r="T14" s="17">
        <v>0.34139596319050602</v>
      </c>
      <c r="U14" s="17">
        <v>0.31587641960796398</v>
      </c>
      <c r="V14" s="17">
        <v>0.37636483185194702</v>
      </c>
      <c r="W14" s="17">
        <v>0.38427528026194901</v>
      </c>
      <c r="X14" s="17">
        <v>0.43702135658257002</v>
      </c>
      <c r="Y14" s="17">
        <v>0.34944106885940601</v>
      </c>
      <c r="Z14" s="17">
        <v>0.31833486112237702</v>
      </c>
      <c r="AA14" s="17">
        <v>0.39935346616702999</v>
      </c>
      <c r="AB14" s="17"/>
      <c r="AC14" s="17">
        <v>0.43698677067511899</v>
      </c>
      <c r="AD14" s="17">
        <v>0.28596509682527599</v>
      </c>
      <c r="AE14" s="17">
        <v>0.39885607263280498</v>
      </c>
      <c r="AF14" s="17">
        <v>0.47635496927918197</v>
      </c>
      <c r="AG14" s="17">
        <v>0.39453036721225998</v>
      </c>
      <c r="AH14" s="17">
        <v>0.53985208803866402</v>
      </c>
      <c r="AI14" s="17">
        <v>0.34486782071268302</v>
      </c>
      <c r="AJ14" s="17">
        <v>0.36130297859375898</v>
      </c>
      <c r="AK14" s="17">
        <v>0.68390109997140003</v>
      </c>
      <c r="AL14" s="17">
        <v>0.25166900414951798</v>
      </c>
      <c r="AM14" s="17"/>
      <c r="AN14" s="17">
        <v>0.49266611308442698</v>
      </c>
      <c r="AO14" s="17">
        <v>0.25322856892989198</v>
      </c>
      <c r="AP14" s="17"/>
      <c r="AQ14" s="17">
        <v>0.45371623169002701</v>
      </c>
      <c r="AR14" s="17">
        <v>0.30114311834803997</v>
      </c>
      <c r="AS14" s="17"/>
      <c r="AT14" s="17">
        <v>0.41061483122579201</v>
      </c>
      <c r="AU14" s="17">
        <v>0.27832852301219702</v>
      </c>
      <c r="AV14" s="17"/>
      <c r="AW14" s="17">
        <v>0.37848786074018897</v>
      </c>
      <c r="AX14" s="17">
        <v>0.40390125011848599</v>
      </c>
      <c r="AY14" s="17"/>
      <c r="AZ14" s="17">
        <v>0.475768292635185</v>
      </c>
      <c r="BA14" s="17">
        <v>0.30442230409868598</v>
      </c>
    </row>
    <row r="15" spans="2:53" x14ac:dyDescent="0.35">
      <c r="B15" t="s">
        <v>65</v>
      </c>
      <c r="C15" s="17">
        <v>0.379291850884519</v>
      </c>
      <c r="D15" s="17">
        <v>0.41257501242248001</v>
      </c>
      <c r="E15" s="17">
        <v>0.34598971759414698</v>
      </c>
      <c r="F15" s="17"/>
      <c r="G15" s="17">
        <v>0.44809566521063598</v>
      </c>
      <c r="H15" s="17">
        <v>0.59500743683507895</v>
      </c>
      <c r="I15" s="17">
        <v>0.39908076909734003</v>
      </c>
      <c r="J15" s="17">
        <v>0.309906236134599</v>
      </c>
      <c r="K15" s="17">
        <v>0.239666647507045</v>
      </c>
      <c r="L15" s="17">
        <v>0.12684304637791799</v>
      </c>
      <c r="M15" s="17"/>
      <c r="N15" s="17">
        <v>0.42529861915125899</v>
      </c>
      <c r="O15" s="17">
        <v>0.31886966457852001</v>
      </c>
      <c r="P15" s="17">
        <v>0.22328796756491101</v>
      </c>
      <c r="Q15" s="17">
        <v>0.19462133377692201</v>
      </c>
      <c r="R15" s="17"/>
      <c r="S15" s="17">
        <v>0.49528191911126201</v>
      </c>
      <c r="T15" s="17">
        <v>0.33058699841725703</v>
      </c>
      <c r="U15" s="17">
        <v>0.280188704239757</v>
      </c>
      <c r="V15" s="17">
        <v>0.37246132314080399</v>
      </c>
      <c r="W15" s="17">
        <v>0.37224817247199798</v>
      </c>
      <c r="X15" s="17">
        <v>0.44279401488699499</v>
      </c>
      <c r="Y15" s="17">
        <v>0.33860197348508703</v>
      </c>
      <c r="Z15" s="17">
        <v>0.31410674700947799</v>
      </c>
      <c r="AA15" s="17">
        <v>0.39049357312146699</v>
      </c>
      <c r="AB15" s="17"/>
      <c r="AC15" s="17">
        <v>0.446105645777649</v>
      </c>
      <c r="AD15" s="17">
        <v>0.29335976669764302</v>
      </c>
      <c r="AE15" s="17">
        <v>0.40483113402521598</v>
      </c>
      <c r="AF15" s="17">
        <v>0.37731742770015197</v>
      </c>
      <c r="AG15" s="17">
        <v>0.33177462550186998</v>
      </c>
      <c r="AH15" s="17">
        <v>0.53105534264272403</v>
      </c>
      <c r="AI15" s="17">
        <v>0.37847530179239702</v>
      </c>
      <c r="AJ15" s="17">
        <v>0.36343902391632199</v>
      </c>
      <c r="AK15" s="17">
        <v>0.63786022599282299</v>
      </c>
      <c r="AL15" s="17">
        <v>0.22865871119377501</v>
      </c>
      <c r="AM15" s="17"/>
      <c r="AN15" s="17">
        <v>0.49830428816084799</v>
      </c>
      <c r="AO15" s="17">
        <v>0.235281764239507</v>
      </c>
      <c r="AP15" s="17"/>
      <c r="AQ15" s="17">
        <v>0.45581619948963797</v>
      </c>
      <c r="AR15" s="17">
        <v>0.280232890925317</v>
      </c>
      <c r="AS15" s="17"/>
      <c r="AT15" s="17">
        <v>0.40466052694633198</v>
      </c>
      <c r="AU15" s="17">
        <v>0.23556262297222999</v>
      </c>
      <c r="AV15" s="17"/>
      <c r="AW15" s="17">
        <v>0.36197565984369001</v>
      </c>
      <c r="AX15" s="17">
        <v>0.399001246776515</v>
      </c>
      <c r="AY15" s="17"/>
      <c r="AZ15" s="17">
        <v>0.49379826269352101</v>
      </c>
      <c r="BA15" s="17">
        <v>0.26749529217107398</v>
      </c>
    </row>
    <row r="16" spans="2:53" x14ac:dyDescent="0.35">
      <c r="B16" t="s">
        <v>66</v>
      </c>
      <c r="C16" s="17">
        <v>0.37222291975452099</v>
      </c>
      <c r="D16" s="17">
        <v>0.39944063412946701</v>
      </c>
      <c r="E16" s="17">
        <v>0.34534008123547999</v>
      </c>
      <c r="F16" s="17"/>
      <c r="G16" s="17">
        <v>0.34474254987889602</v>
      </c>
      <c r="H16" s="17">
        <v>0.56677407123710899</v>
      </c>
      <c r="I16" s="17">
        <v>0.43732837684037801</v>
      </c>
      <c r="J16" s="17">
        <v>0.34740195561123999</v>
      </c>
      <c r="K16" s="17">
        <v>0.15406345918102601</v>
      </c>
      <c r="L16" s="17">
        <v>0.10360873360820901</v>
      </c>
      <c r="M16" s="17"/>
      <c r="N16" s="17">
        <v>0.42137683300904899</v>
      </c>
      <c r="O16" s="17">
        <v>0.21922965777956299</v>
      </c>
      <c r="P16" s="17">
        <v>0.219718241101688</v>
      </c>
      <c r="Q16" s="17">
        <v>0.34087420646358901</v>
      </c>
      <c r="R16" s="17"/>
      <c r="S16" s="17">
        <v>0.52373570968892103</v>
      </c>
      <c r="T16" s="17">
        <v>0.325535949135207</v>
      </c>
      <c r="U16" s="17">
        <v>0.25231419450230202</v>
      </c>
      <c r="V16" s="17">
        <v>0.345861728159291</v>
      </c>
      <c r="W16" s="17">
        <v>0.395276005915215</v>
      </c>
      <c r="X16" s="17">
        <v>0.41332916588575902</v>
      </c>
      <c r="Y16" s="17">
        <v>0.30266450695131702</v>
      </c>
      <c r="Z16" s="17">
        <v>0.38024272902579997</v>
      </c>
      <c r="AA16" s="17">
        <v>0.36023226860895702</v>
      </c>
      <c r="AB16" s="17"/>
      <c r="AC16" s="17">
        <v>0.38567562373374698</v>
      </c>
      <c r="AD16" s="17">
        <v>0.27515670952282001</v>
      </c>
      <c r="AE16" s="17">
        <v>0.36373636705304002</v>
      </c>
      <c r="AF16" s="17">
        <v>0.47299965888252699</v>
      </c>
      <c r="AG16" s="17">
        <v>0.41523970811841898</v>
      </c>
      <c r="AH16" s="17">
        <v>0.36097155026933198</v>
      </c>
      <c r="AI16" s="17">
        <v>0.340473698677832</v>
      </c>
      <c r="AJ16" s="17">
        <v>0.402722103574915</v>
      </c>
      <c r="AK16" s="17">
        <v>0.50455657192071701</v>
      </c>
      <c r="AL16" s="17">
        <v>0.21359268731009701</v>
      </c>
      <c r="AM16" s="17"/>
      <c r="AN16" s="17">
        <v>0.54163676711332398</v>
      </c>
      <c r="AO16" s="17">
        <v>0.16362528765363299</v>
      </c>
      <c r="AP16" s="17"/>
      <c r="AQ16" s="17">
        <v>0.47566637197565298</v>
      </c>
      <c r="AR16" s="17">
        <v>0.237250564773201</v>
      </c>
      <c r="AS16" s="17"/>
      <c r="AT16" s="17">
        <v>0.40083976115620001</v>
      </c>
      <c r="AU16" s="17">
        <v>0.207456574502033</v>
      </c>
      <c r="AV16" s="17"/>
      <c r="AW16" s="17">
        <v>0.349906931362225</v>
      </c>
      <c r="AX16" s="17">
        <v>0.39847104133064498</v>
      </c>
      <c r="AY16" s="17"/>
      <c r="AZ16" s="17">
        <v>0.52563422053118103</v>
      </c>
      <c r="BA16" s="17">
        <v>0.22244217626924301</v>
      </c>
    </row>
    <row r="17" spans="2:53" x14ac:dyDescent="0.35">
      <c r="B17" t="s">
        <v>67</v>
      </c>
      <c r="C17" s="17">
        <v>0.29032208069173598</v>
      </c>
      <c r="D17" s="17">
        <v>0.29962517484086199</v>
      </c>
      <c r="E17" s="17">
        <v>0.28128017890020202</v>
      </c>
      <c r="F17" s="17"/>
      <c r="G17" s="17">
        <v>0.29860486548573401</v>
      </c>
      <c r="H17" s="17">
        <v>0.43047002533419698</v>
      </c>
      <c r="I17" s="17">
        <v>0.34515494494514598</v>
      </c>
      <c r="J17" s="17">
        <v>0.25789439356230198</v>
      </c>
      <c r="K17" s="17">
        <v>0.132559801873809</v>
      </c>
      <c r="L17" s="17">
        <v>9.3463799529346206E-2</v>
      </c>
      <c r="M17" s="17"/>
      <c r="N17" s="17">
        <v>0.32260296320592502</v>
      </c>
      <c r="O17" s="17">
        <v>0.176113298078588</v>
      </c>
      <c r="P17" s="17">
        <v>0.21847902606590899</v>
      </c>
      <c r="Q17" s="17">
        <v>0.244062972842015</v>
      </c>
      <c r="R17" s="17"/>
      <c r="S17" s="17">
        <v>0.41911817814802799</v>
      </c>
      <c r="T17" s="17">
        <v>0.232115587934383</v>
      </c>
      <c r="U17" s="17">
        <v>0.214602497689769</v>
      </c>
      <c r="V17" s="17">
        <v>0.221105696036203</v>
      </c>
      <c r="W17" s="17">
        <v>0.32594249554295801</v>
      </c>
      <c r="X17" s="17">
        <v>0.280326696738947</v>
      </c>
      <c r="Y17" s="17">
        <v>0.28384072318709402</v>
      </c>
      <c r="Z17" s="17">
        <v>0.34472138951486397</v>
      </c>
      <c r="AA17" s="17">
        <v>0.28735769104932002</v>
      </c>
      <c r="AB17" s="17"/>
      <c r="AC17" s="17">
        <v>0.27626809034136401</v>
      </c>
      <c r="AD17" s="17">
        <v>0.16629375946882399</v>
      </c>
      <c r="AE17" s="17">
        <v>0.34452577882593899</v>
      </c>
      <c r="AF17" s="17">
        <v>0.40141841352580199</v>
      </c>
      <c r="AG17" s="17">
        <v>0.29940106873294797</v>
      </c>
      <c r="AH17" s="17">
        <v>0.29600800414790301</v>
      </c>
      <c r="AI17" s="17">
        <v>0.26217397718754598</v>
      </c>
      <c r="AJ17" s="17">
        <v>0.26596476101495198</v>
      </c>
      <c r="AK17" s="17">
        <v>0.41825036851373099</v>
      </c>
      <c r="AL17" s="17">
        <v>0.20369120159705301</v>
      </c>
      <c r="AM17" s="17"/>
      <c r="AN17" s="17">
        <v>0.40228113599762799</v>
      </c>
      <c r="AO17" s="17">
        <v>0.14956456390720399</v>
      </c>
      <c r="AP17" s="17"/>
      <c r="AQ17" s="17">
        <v>0.37415402029480799</v>
      </c>
      <c r="AR17" s="17">
        <v>0.17939765609189601</v>
      </c>
      <c r="AS17" s="17"/>
      <c r="AT17" s="17">
        <v>0.31281820584800601</v>
      </c>
      <c r="AU17" s="17">
        <v>0.15958980933452199</v>
      </c>
      <c r="AV17" s="17"/>
      <c r="AW17" s="17">
        <v>0.28539142619979702</v>
      </c>
      <c r="AX17" s="17">
        <v>0.29590335044826499</v>
      </c>
      <c r="AY17" s="17"/>
      <c r="AZ17" s="17">
        <v>0.406771655953786</v>
      </c>
      <c r="BA17" s="17">
        <v>0.17662834448721099</v>
      </c>
    </row>
    <row r="18" spans="2:53" x14ac:dyDescent="0.35">
      <c r="B18" t="s">
        <v>68</v>
      </c>
      <c r="C18" s="17">
        <v>0.232815099031043</v>
      </c>
      <c r="D18" s="17">
        <v>0.254675517215184</v>
      </c>
      <c r="E18" s="17">
        <v>0.210624680257745</v>
      </c>
      <c r="F18" s="17"/>
      <c r="G18" s="17">
        <v>0.26806600256540603</v>
      </c>
      <c r="H18" s="17">
        <v>0.30277911362028698</v>
      </c>
      <c r="I18" s="17">
        <v>0.31105119095170802</v>
      </c>
      <c r="J18" s="17">
        <v>0.192311911295548</v>
      </c>
      <c r="K18" s="17">
        <v>0.106227582548032</v>
      </c>
      <c r="L18" s="17">
        <v>9.54139093152577E-2</v>
      </c>
      <c r="M18" s="17"/>
      <c r="N18" s="17">
        <v>0.264524289616972</v>
      </c>
      <c r="O18" s="17">
        <v>0.141600614376375</v>
      </c>
      <c r="P18" s="17">
        <v>0.16390987433943699</v>
      </c>
      <c r="Q18" s="17">
        <v>0.121558619473352</v>
      </c>
      <c r="R18" s="17"/>
      <c r="S18" s="17">
        <v>0.33547161961900301</v>
      </c>
      <c r="T18" s="17">
        <v>0.168505395636914</v>
      </c>
      <c r="U18" s="17">
        <v>0.17930172598564301</v>
      </c>
      <c r="V18" s="17">
        <v>0.236139760558675</v>
      </c>
      <c r="W18" s="17">
        <v>0.29046647828723599</v>
      </c>
      <c r="X18" s="17">
        <v>0.239316527927007</v>
      </c>
      <c r="Y18" s="17">
        <v>0.16608195354177999</v>
      </c>
      <c r="Z18" s="17">
        <v>0.150202272886406</v>
      </c>
      <c r="AA18" s="17">
        <v>0.261945378896973</v>
      </c>
      <c r="AB18" s="17"/>
      <c r="AC18" s="17">
        <v>0.27724713497924303</v>
      </c>
      <c r="AD18" s="17">
        <v>0.16357365749191899</v>
      </c>
      <c r="AE18" s="17">
        <v>0.34546993511649299</v>
      </c>
      <c r="AF18" s="17">
        <v>0.29958104351732401</v>
      </c>
      <c r="AG18" s="17">
        <v>0.40766454162722998</v>
      </c>
      <c r="AH18" s="17">
        <v>0.36240874189956401</v>
      </c>
      <c r="AI18" s="17">
        <v>0.174638718805808</v>
      </c>
      <c r="AJ18" s="17">
        <v>0.190694908807922</v>
      </c>
      <c r="AK18" s="17">
        <v>0.21522751509747801</v>
      </c>
      <c r="AL18" s="17">
        <v>0.26780863004634597</v>
      </c>
      <c r="AM18" s="17"/>
      <c r="AN18" s="17">
        <v>0.31230125444842999</v>
      </c>
      <c r="AO18" s="17">
        <v>0.12904568364259</v>
      </c>
      <c r="AP18" s="17"/>
      <c r="AQ18" s="17">
        <v>0.29227630448882802</v>
      </c>
      <c r="AR18" s="17">
        <v>0.151244689272794</v>
      </c>
      <c r="AS18" s="17"/>
      <c r="AT18" s="17">
        <v>0.244023935921686</v>
      </c>
      <c r="AU18" s="17">
        <v>0.17084569203217601</v>
      </c>
      <c r="AV18" s="17"/>
      <c r="AW18" s="17">
        <v>0.215214985915579</v>
      </c>
      <c r="AX18" s="17">
        <v>0.25563042879789399</v>
      </c>
      <c r="AY18" s="17"/>
      <c r="AZ18" s="17">
        <v>0.30945443858256599</v>
      </c>
      <c r="BA18" s="17">
        <v>0.15798946884517301</v>
      </c>
    </row>
    <row r="19" spans="2:53" x14ac:dyDescent="0.35">
      <c r="B19" t="s">
        <v>69</v>
      </c>
      <c r="C19" s="17">
        <v>7.4295800513387803E-3</v>
      </c>
      <c r="D19" s="17">
        <v>4.52432174130535E-3</v>
      </c>
      <c r="E19" s="17">
        <v>1.03415224360254E-2</v>
      </c>
      <c r="F19" s="17"/>
      <c r="G19" s="17">
        <v>4.1226347588576198E-2</v>
      </c>
      <c r="H19" s="17">
        <v>7.2923878372537698E-3</v>
      </c>
      <c r="I19" s="17">
        <v>2.7547078793041398E-3</v>
      </c>
      <c r="J19" s="17">
        <v>9.3680959194010292E-3</v>
      </c>
      <c r="K19" s="17">
        <v>1.61859946279597E-3</v>
      </c>
      <c r="L19" s="17">
        <v>8.7043510406186794E-3</v>
      </c>
      <c r="M19" s="17"/>
      <c r="N19" s="17">
        <v>3.606251157289E-3</v>
      </c>
      <c r="O19" s="17">
        <v>2.0591568423642601E-2</v>
      </c>
      <c r="P19" s="17">
        <v>1.95499451667751E-2</v>
      </c>
      <c r="Q19" s="17">
        <v>0</v>
      </c>
      <c r="R19" s="17"/>
      <c r="S19" s="17">
        <v>7.7494465962134797E-3</v>
      </c>
      <c r="T19" s="17">
        <v>5.8028898614204804E-3</v>
      </c>
      <c r="U19" s="17">
        <v>1.00306564731515E-2</v>
      </c>
      <c r="V19" s="17">
        <v>5.7102714420497703E-3</v>
      </c>
      <c r="W19" s="17">
        <v>4.4345021288583796E-3</v>
      </c>
      <c r="X19" s="17">
        <v>5.9230475837527604E-3</v>
      </c>
      <c r="Y19" s="17">
        <v>6.4380670463123797E-3</v>
      </c>
      <c r="Z19" s="17">
        <v>1.3362911543357199E-2</v>
      </c>
      <c r="AA19" s="17">
        <v>1.02168094002389E-2</v>
      </c>
      <c r="AB19" s="17"/>
      <c r="AC19" s="17">
        <v>5.5591430015197998E-3</v>
      </c>
      <c r="AD19" s="17">
        <v>1.79452734333897E-2</v>
      </c>
      <c r="AE19" s="17">
        <v>6.37080023721059E-3</v>
      </c>
      <c r="AF19" s="17">
        <v>0</v>
      </c>
      <c r="AG19" s="17">
        <v>0</v>
      </c>
      <c r="AH19" s="17">
        <v>2.0099501529988299E-2</v>
      </c>
      <c r="AI19" s="17">
        <v>8.4920742212669705E-3</v>
      </c>
      <c r="AJ19" s="17">
        <v>1.16387847509846E-2</v>
      </c>
      <c r="AK19" s="17">
        <v>8.5941796979031801E-3</v>
      </c>
      <c r="AL19" s="17">
        <v>1.80110798669019E-2</v>
      </c>
      <c r="AM19" s="17"/>
      <c r="AN19" s="17">
        <v>4.8503863319564302E-3</v>
      </c>
      <c r="AO19" s="17">
        <v>9.7423626598757591E-3</v>
      </c>
      <c r="AP19" s="17"/>
      <c r="AQ19" s="17">
        <v>4.2665925875435098E-4</v>
      </c>
      <c r="AR19" s="17">
        <v>1.6636557567214799E-2</v>
      </c>
      <c r="AS19" s="17"/>
      <c r="AT19" s="17">
        <v>5.8315991262711496E-3</v>
      </c>
      <c r="AU19" s="17">
        <v>1.8145411148796899E-2</v>
      </c>
      <c r="AV19" s="17"/>
      <c r="AW19" s="17">
        <v>3.5708726925599201E-3</v>
      </c>
      <c r="AX19" s="17">
        <v>1.21410317983468E-2</v>
      </c>
      <c r="AY19" s="17"/>
      <c r="AZ19" s="17">
        <v>3.6476410553689101E-3</v>
      </c>
      <c r="BA19" s="17">
        <v>1.11220175169268E-2</v>
      </c>
    </row>
    <row r="20" spans="2:53" x14ac:dyDescent="0.35">
      <c r="B20" t="s">
        <v>70</v>
      </c>
      <c r="C20" s="17">
        <v>0.23627926651239101</v>
      </c>
      <c r="D20" s="17">
        <v>0.19628755649400501</v>
      </c>
      <c r="E20" s="17">
        <v>0.27648354772244299</v>
      </c>
      <c r="F20" s="17"/>
      <c r="G20" s="17">
        <v>0.125649146750624</v>
      </c>
      <c r="H20" s="17">
        <v>8.5091239716688999E-2</v>
      </c>
      <c r="I20" s="17">
        <v>0.139193314238337</v>
      </c>
      <c r="J20" s="17">
        <v>0.27201325886045202</v>
      </c>
      <c r="K20" s="17">
        <v>0.437293957996578</v>
      </c>
      <c r="L20" s="17">
        <v>0.58933285841149996</v>
      </c>
      <c r="M20" s="17"/>
      <c r="N20" s="17">
        <v>0.18111329126211601</v>
      </c>
      <c r="O20" s="17">
        <v>0.373276328077637</v>
      </c>
      <c r="P20" s="17">
        <v>0.35608912187993802</v>
      </c>
      <c r="Q20" s="17">
        <v>0.46714083916639099</v>
      </c>
      <c r="R20" s="17"/>
      <c r="S20" s="17">
        <v>0.14564213373372301</v>
      </c>
      <c r="T20" s="17">
        <v>0.28296775078537201</v>
      </c>
      <c r="U20" s="17">
        <v>0.37924517487972798</v>
      </c>
      <c r="V20" s="17">
        <v>0.22139567581366101</v>
      </c>
      <c r="W20" s="17">
        <v>0.22326468978344199</v>
      </c>
      <c r="X20" s="17">
        <v>0.21420143149870599</v>
      </c>
      <c r="Y20" s="17">
        <v>0.271291513129785</v>
      </c>
      <c r="Z20" s="17">
        <v>0.19029100926949299</v>
      </c>
      <c r="AA20" s="17">
        <v>0.210023250810183</v>
      </c>
      <c r="AB20" s="17"/>
      <c r="AC20" s="17">
        <v>0.219275847680273</v>
      </c>
      <c r="AD20" s="17">
        <v>0.39758135526210098</v>
      </c>
      <c r="AE20" s="17">
        <v>0.182177535891619</v>
      </c>
      <c r="AF20" s="17">
        <v>4.8032292648844802E-2</v>
      </c>
      <c r="AG20" s="17">
        <v>0.258999309701967</v>
      </c>
      <c r="AH20" s="17">
        <v>0.18148894366881199</v>
      </c>
      <c r="AI20" s="17">
        <v>0.31819599565367201</v>
      </c>
      <c r="AJ20" s="17">
        <v>0.110192226430634</v>
      </c>
      <c r="AK20" s="17">
        <v>4.99885593038659E-2</v>
      </c>
      <c r="AL20" s="17">
        <v>0.34211643600430502</v>
      </c>
      <c r="AM20" s="17"/>
      <c r="AN20" s="17">
        <v>6.6637585026960697E-2</v>
      </c>
      <c r="AO20" s="17">
        <v>0.45455499616415801</v>
      </c>
      <c r="AP20" s="17"/>
      <c r="AQ20" s="17">
        <v>0.10805763495901501</v>
      </c>
      <c r="AR20" s="17">
        <v>0.407351046757781</v>
      </c>
      <c r="AS20" s="17"/>
      <c r="AT20" s="17">
        <v>0.189877051014785</v>
      </c>
      <c r="AU20" s="17">
        <v>0.49402235461722099</v>
      </c>
      <c r="AV20" s="17"/>
      <c r="AW20" s="17">
        <v>0.28856642975864599</v>
      </c>
      <c r="AX20" s="17">
        <v>0.17175734247413599</v>
      </c>
      <c r="AY20" s="17"/>
      <c r="AZ20" s="17">
        <v>6.24926191688156E-2</v>
      </c>
      <c r="BA20" s="17">
        <v>0.40595316351447402</v>
      </c>
    </row>
    <row r="21" spans="2:53" x14ac:dyDescent="0.35">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row>
    <row r="22" spans="2:53" x14ac:dyDescent="0.35">
      <c r="B22" s="6" t="s">
        <v>77</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row>
    <row r="23" spans="2:53" x14ac:dyDescent="0.35">
      <c r="B23" s="24" t="s">
        <v>72</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row>
    <row r="24" spans="2:53" x14ac:dyDescent="0.35">
      <c r="B24" t="s">
        <v>75</v>
      </c>
      <c r="C24" s="17">
        <v>0.384559928746594</v>
      </c>
      <c r="D24" s="17">
        <v>0.43174327944395302</v>
      </c>
      <c r="E24" s="17">
        <v>0.33772255339255702</v>
      </c>
      <c r="F24" s="17"/>
      <c r="G24" s="17">
        <v>0.41302235902187401</v>
      </c>
      <c r="H24" s="17">
        <v>0.52402598196274996</v>
      </c>
      <c r="I24" s="17">
        <v>0.47401595170262201</v>
      </c>
      <c r="J24" s="17">
        <v>0.33827333108716001</v>
      </c>
      <c r="K24" s="17">
        <v>0.191016187541792</v>
      </c>
      <c r="L24" s="17">
        <v>0.16218825230035699</v>
      </c>
      <c r="M24" s="17"/>
      <c r="N24" s="17">
        <v>0.42630749633420401</v>
      </c>
      <c r="O24" s="17">
        <v>0.27049624036196901</v>
      </c>
      <c r="P24" s="17">
        <v>0.30496695327401901</v>
      </c>
      <c r="Q24" s="17">
        <v>0.19184617750671401</v>
      </c>
      <c r="R24" s="17"/>
      <c r="S24" s="17">
        <v>0.45369403316649698</v>
      </c>
      <c r="T24" s="17">
        <v>0.30121712685923402</v>
      </c>
      <c r="U24" s="17">
        <v>0.30266094449821201</v>
      </c>
      <c r="V24" s="17">
        <v>0.43274260225335998</v>
      </c>
      <c r="W24" s="17">
        <v>0.44439765915820501</v>
      </c>
      <c r="X24" s="17">
        <v>0.40755650286602402</v>
      </c>
      <c r="Y24" s="17">
        <v>0.35978975038855399</v>
      </c>
      <c r="Z24" s="17">
        <v>0.460080903591715</v>
      </c>
      <c r="AA24" s="17">
        <v>0.35499415865541301</v>
      </c>
      <c r="AB24" s="17"/>
      <c r="AC24" s="17">
        <v>0.36687857335051</v>
      </c>
      <c r="AD24" s="17">
        <v>0.24236808199634799</v>
      </c>
      <c r="AE24" s="17">
        <v>0.52894375604308197</v>
      </c>
      <c r="AF24" s="17">
        <v>0.51291724582574705</v>
      </c>
      <c r="AG24" s="17">
        <v>0.32727189070688401</v>
      </c>
      <c r="AH24" s="17">
        <v>0.370523358866237</v>
      </c>
      <c r="AI24" s="17">
        <v>0.31177421456662602</v>
      </c>
      <c r="AJ24" s="17">
        <v>0.401220184913958</v>
      </c>
      <c r="AK24" s="17">
        <v>0.51610350670113803</v>
      </c>
      <c r="AL24" s="17">
        <v>0.219807134857681</v>
      </c>
      <c r="AM24" s="17"/>
      <c r="AN24" s="17">
        <v>0.55568094188261496</v>
      </c>
      <c r="AO24" s="17">
        <v>0.16956598764467501</v>
      </c>
      <c r="AP24" s="17"/>
      <c r="AQ24" s="17">
        <v>0.53058872962967596</v>
      </c>
      <c r="AR24" s="17">
        <v>0.18912995231771301</v>
      </c>
      <c r="AS24" s="17"/>
      <c r="AT24" s="17">
        <v>0.41704154589242198</v>
      </c>
      <c r="AU24" s="17">
        <v>0.205928048720801</v>
      </c>
      <c r="AV24" s="17"/>
      <c r="AW24" s="17">
        <v>0.41740777617542801</v>
      </c>
      <c r="AX24" s="17">
        <v>0.34634674836396601</v>
      </c>
      <c r="AY24" s="17"/>
      <c r="AZ24" s="17">
        <v>0.60531380157470105</v>
      </c>
      <c r="BA24" s="17">
        <v>0.169030309793784</v>
      </c>
    </row>
    <row r="25" spans="2:53" x14ac:dyDescent="0.35">
      <c r="B25" t="s">
        <v>76</v>
      </c>
      <c r="C25" s="17">
        <v>0.53755058488526897</v>
      </c>
      <c r="D25" s="17">
        <v>0.50865970152233198</v>
      </c>
      <c r="E25" s="17">
        <v>0.56602541887237601</v>
      </c>
      <c r="F25" s="17"/>
      <c r="G25" s="17">
        <v>0.539109193157154</v>
      </c>
      <c r="H25" s="17">
        <v>0.43352498463107197</v>
      </c>
      <c r="I25" s="17">
        <v>0.48573472113404997</v>
      </c>
      <c r="J25" s="17">
        <v>0.58752341581266998</v>
      </c>
      <c r="K25" s="17">
        <v>0.66153301753739302</v>
      </c>
      <c r="L25" s="17">
        <v>0.62965919946689797</v>
      </c>
      <c r="M25" s="17"/>
      <c r="N25" s="17">
        <v>0.523448250598607</v>
      </c>
      <c r="O25" s="17">
        <v>0.59574349578042896</v>
      </c>
      <c r="P25" s="17">
        <v>0.54329938388266097</v>
      </c>
      <c r="Q25" s="17">
        <v>0.59218306625962902</v>
      </c>
      <c r="R25" s="17"/>
      <c r="S25" s="17">
        <v>0.49279918555839802</v>
      </c>
      <c r="T25" s="17">
        <v>0.58622458882025896</v>
      </c>
      <c r="U25" s="17">
        <v>0.56819061454609199</v>
      </c>
      <c r="V25" s="17">
        <v>0.50473439424258904</v>
      </c>
      <c r="W25" s="17">
        <v>0.47083360643324002</v>
      </c>
      <c r="X25" s="17">
        <v>0.51589505908190703</v>
      </c>
      <c r="Y25" s="17">
        <v>0.55260478000893098</v>
      </c>
      <c r="Z25" s="17">
        <v>0.51353256213837195</v>
      </c>
      <c r="AA25" s="17">
        <v>0.59754357952750004</v>
      </c>
      <c r="AB25" s="17"/>
      <c r="AC25" s="17">
        <v>0.562288200930113</v>
      </c>
      <c r="AD25" s="17">
        <v>0.70779150776169697</v>
      </c>
      <c r="AE25" s="17">
        <v>0.41990538193306398</v>
      </c>
      <c r="AF25" s="17">
        <v>0.47711445745771502</v>
      </c>
      <c r="AG25" s="17">
        <v>0.65632008576673395</v>
      </c>
      <c r="AH25" s="17">
        <v>0.492746882528526</v>
      </c>
      <c r="AI25" s="17">
        <v>0.59870529248066195</v>
      </c>
      <c r="AJ25" s="17">
        <v>0.56595569358012598</v>
      </c>
      <c r="AK25" s="17">
        <v>0.47102561828996597</v>
      </c>
      <c r="AL25" s="17">
        <v>0.68396478503939295</v>
      </c>
      <c r="AM25" s="17"/>
      <c r="AN25" s="17">
        <v>0.42379545478830999</v>
      </c>
      <c r="AO25" s="17">
        <v>0.68334897299955699</v>
      </c>
      <c r="AP25" s="17"/>
      <c r="AQ25" s="17">
        <v>0.437158329281922</v>
      </c>
      <c r="AR25" s="17">
        <v>0.67617496945183697</v>
      </c>
      <c r="AS25" s="17"/>
      <c r="AT25" s="17">
        <v>0.53962443178614095</v>
      </c>
      <c r="AU25" s="17">
        <v>0.53187538346324803</v>
      </c>
      <c r="AV25" s="17"/>
      <c r="AW25" s="17">
        <v>0.465748306802584</v>
      </c>
      <c r="AX25" s="17">
        <v>0.62523317513203802</v>
      </c>
      <c r="AY25" s="17"/>
      <c r="AZ25" s="17">
        <v>0.37545214303267299</v>
      </c>
      <c r="BA25" s="17">
        <v>0.69581288378744099</v>
      </c>
    </row>
    <row r="26" spans="2:53" x14ac:dyDescent="0.35">
      <c r="B26" t="s">
        <v>69</v>
      </c>
      <c r="C26" s="17">
        <v>7.7889486368138E-2</v>
      </c>
      <c r="D26" s="17">
        <v>5.9597019033714199E-2</v>
      </c>
      <c r="E26" s="17">
        <v>9.6252027735067303E-2</v>
      </c>
      <c r="F26" s="17"/>
      <c r="G26" s="17">
        <v>4.7868447820972701E-2</v>
      </c>
      <c r="H26" s="17">
        <v>4.2449033406178602E-2</v>
      </c>
      <c r="I26" s="17">
        <v>4.0249327163328401E-2</v>
      </c>
      <c r="J26" s="17">
        <v>7.4203253100170105E-2</v>
      </c>
      <c r="K26" s="17">
        <v>0.147450794920815</v>
      </c>
      <c r="L26" s="17">
        <v>0.20815254823274501</v>
      </c>
      <c r="M26" s="17"/>
      <c r="N26" s="17">
        <v>5.0244253067189298E-2</v>
      </c>
      <c r="O26" s="17">
        <v>0.13376026385760301</v>
      </c>
      <c r="P26" s="17">
        <v>0.15173366284331999</v>
      </c>
      <c r="Q26" s="17">
        <v>0.215970756233657</v>
      </c>
      <c r="R26" s="17"/>
      <c r="S26" s="17">
        <v>5.3506781275105102E-2</v>
      </c>
      <c r="T26" s="17">
        <v>0.112558284320507</v>
      </c>
      <c r="U26" s="17">
        <v>0.129148440955695</v>
      </c>
      <c r="V26" s="17">
        <v>6.2523003504051794E-2</v>
      </c>
      <c r="W26" s="17">
        <v>8.4768734408555896E-2</v>
      </c>
      <c r="X26" s="17">
        <v>7.6548438052069401E-2</v>
      </c>
      <c r="Y26" s="17">
        <v>8.7605469602515307E-2</v>
      </c>
      <c r="Z26" s="17">
        <v>2.6386534269912401E-2</v>
      </c>
      <c r="AA26" s="17">
        <v>4.7462261817087403E-2</v>
      </c>
      <c r="AB26" s="17"/>
      <c r="AC26" s="17">
        <v>7.0833225719376405E-2</v>
      </c>
      <c r="AD26" s="17">
        <v>4.9840410241954902E-2</v>
      </c>
      <c r="AE26" s="17">
        <v>5.1150862023853702E-2</v>
      </c>
      <c r="AF26" s="17">
        <v>9.9682967165376397E-3</v>
      </c>
      <c r="AG26" s="17">
        <v>1.6408023526381901E-2</v>
      </c>
      <c r="AH26" s="17">
        <v>0.13672975860523701</v>
      </c>
      <c r="AI26" s="17">
        <v>8.9520492952712596E-2</v>
      </c>
      <c r="AJ26" s="17">
        <v>3.2824121505915897E-2</v>
      </c>
      <c r="AK26" s="17">
        <v>1.28708750088965E-2</v>
      </c>
      <c r="AL26" s="17">
        <v>9.6228080102925606E-2</v>
      </c>
      <c r="AM26" s="17"/>
      <c r="AN26" s="17">
        <v>2.0523603329075098E-2</v>
      </c>
      <c r="AO26" s="17">
        <v>0.147085039355769</v>
      </c>
      <c r="AP26" s="17"/>
      <c r="AQ26" s="17">
        <v>3.2252941088401897E-2</v>
      </c>
      <c r="AR26" s="17">
        <v>0.13469507823044899</v>
      </c>
      <c r="AS26" s="17"/>
      <c r="AT26" s="17">
        <v>4.3334022321436301E-2</v>
      </c>
      <c r="AU26" s="17">
        <v>0.26219656781595102</v>
      </c>
      <c r="AV26" s="17"/>
      <c r="AW26" s="17">
        <v>0.116843917021988</v>
      </c>
      <c r="AX26" s="17">
        <v>2.8420076503996201E-2</v>
      </c>
      <c r="AY26" s="17"/>
      <c r="AZ26" s="17">
        <v>1.9234055392626501E-2</v>
      </c>
      <c r="BA26" s="17">
        <v>0.13515680641877501</v>
      </c>
    </row>
    <row r="27" spans="2:53" x14ac:dyDescent="0.35">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row>
    <row r="28" spans="2:53" x14ac:dyDescent="0.35">
      <c r="B28" s="6" t="s">
        <v>93</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row>
    <row r="29" spans="2:53" x14ac:dyDescent="0.35">
      <c r="B29" s="24" t="s">
        <v>72</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row>
    <row r="30" spans="2:53" x14ac:dyDescent="0.35">
      <c r="B30" t="s">
        <v>86</v>
      </c>
      <c r="C30" s="17">
        <v>0.68006834719736198</v>
      </c>
      <c r="D30" s="17">
        <v>0.64575451607894996</v>
      </c>
      <c r="E30" s="17">
        <v>0.71409434689139695</v>
      </c>
      <c r="F30" s="17"/>
      <c r="G30" s="17">
        <v>0.65022444137144497</v>
      </c>
      <c r="H30" s="17">
        <v>0.76445133341910598</v>
      </c>
      <c r="I30" s="17">
        <v>0.67055874976240304</v>
      </c>
      <c r="J30" s="17">
        <v>0.67686716491472299</v>
      </c>
      <c r="K30" s="17">
        <v>0.62310531903380495</v>
      </c>
      <c r="L30" s="17">
        <v>0.61559752417393998</v>
      </c>
      <c r="M30" s="17"/>
      <c r="N30" s="17">
        <v>0.69431333490239799</v>
      </c>
      <c r="O30" s="17">
        <v>0.65261934605375305</v>
      </c>
      <c r="P30" s="17">
        <v>0.62757771851057698</v>
      </c>
      <c r="Q30" s="17">
        <v>0.609157590471189</v>
      </c>
      <c r="R30" s="17"/>
      <c r="S30" s="17">
        <v>0.73243872220732997</v>
      </c>
      <c r="T30" s="17">
        <v>0.67583788676924395</v>
      </c>
      <c r="U30" s="17">
        <v>0.71219156352384805</v>
      </c>
      <c r="V30" s="17">
        <v>0.60108406873995701</v>
      </c>
      <c r="W30" s="17">
        <v>0.716441871789809</v>
      </c>
      <c r="X30" s="17">
        <v>0.68256171567475299</v>
      </c>
      <c r="Y30" s="17">
        <v>0.60785645747267103</v>
      </c>
      <c r="Z30" s="17">
        <v>0.65984600560427198</v>
      </c>
      <c r="AA30" s="17">
        <v>0.69919283738302596</v>
      </c>
      <c r="AB30" s="17"/>
      <c r="AC30" s="17">
        <v>0.72668024319689895</v>
      </c>
      <c r="AD30" s="17">
        <v>0.76143939205941802</v>
      </c>
      <c r="AE30" s="17">
        <v>0.64269384811594499</v>
      </c>
      <c r="AF30" s="17">
        <v>0.66154490145987299</v>
      </c>
      <c r="AG30" s="17">
        <v>0.53849195452379905</v>
      </c>
      <c r="AH30" s="17">
        <v>0.70729963389886197</v>
      </c>
      <c r="AI30" s="17">
        <v>0.70890762890141301</v>
      </c>
      <c r="AJ30" s="17">
        <v>0.67103072695703203</v>
      </c>
      <c r="AK30" s="17">
        <v>0.74846064861871897</v>
      </c>
      <c r="AL30" s="17">
        <v>0.55338654606257598</v>
      </c>
      <c r="AM30" s="17"/>
      <c r="AN30" s="17">
        <v>0.69713364882696005</v>
      </c>
      <c r="AO30" s="17">
        <v>0.66452944669077896</v>
      </c>
      <c r="AP30" s="17"/>
      <c r="AQ30" s="17">
        <v>0.69210096724718595</v>
      </c>
      <c r="AR30" s="17">
        <v>0.66583527232074202</v>
      </c>
      <c r="AS30" s="17"/>
      <c r="AT30" s="17">
        <v>0.69058935358626705</v>
      </c>
      <c r="AU30" s="17">
        <v>0.62748196775226395</v>
      </c>
      <c r="AV30" s="17"/>
      <c r="AW30" s="17">
        <v>0.66845520010951398</v>
      </c>
      <c r="AX30" s="17">
        <v>0.69590830441416995</v>
      </c>
      <c r="AY30" s="17"/>
      <c r="AZ30" s="17">
        <v>0.68764305014585902</v>
      </c>
      <c r="BA30" s="17">
        <v>0.67267290348778996</v>
      </c>
    </row>
    <row r="31" spans="2:53" x14ac:dyDescent="0.35">
      <c r="B31" t="s">
        <v>87</v>
      </c>
      <c r="C31" s="17">
        <v>0.26558366710659198</v>
      </c>
      <c r="D31" s="17">
        <v>0.294410544707365</v>
      </c>
      <c r="E31" s="17">
        <v>0.23699572593593601</v>
      </c>
      <c r="F31" s="17"/>
      <c r="G31" s="17">
        <v>0.247503028630885</v>
      </c>
      <c r="H31" s="17">
        <v>0.21751555686821999</v>
      </c>
      <c r="I31" s="17">
        <v>0.28434350754680399</v>
      </c>
      <c r="J31" s="17">
        <v>0.26460203866738402</v>
      </c>
      <c r="K31" s="17">
        <v>0.300612139879053</v>
      </c>
      <c r="L31" s="17">
        <v>0.27969156105920101</v>
      </c>
      <c r="M31" s="17"/>
      <c r="N31" s="17">
        <v>0.26025665980152302</v>
      </c>
      <c r="O31" s="17">
        <v>0.27756358193618202</v>
      </c>
      <c r="P31" s="17">
        <v>0.29779479353553201</v>
      </c>
      <c r="Q31" s="17">
        <v>0.27486095700688501</v>
      </c>
      <c r="R31" s="17"/>
      <c r="S31" s="17">
        <v>0.22659600574184499</v>
      </c>
      <c r="T31" s="17">
        <v>0.25581241410794903</v>
      </c>
      <c r="U31" s="17">
        <v>0.23726820778212299</v>
      </c>
      <c r="V31" s="17">
        <v>0.32316562480872302</v>
      </c>
      <c r="W31" s="17">
        <v>0.23213369264562</v>
      </c>
      <c r="X31" s="17">
        <v>0.27627773578519998</v>
      </c>
      <c r="Y31" s="17">
        <v>0.32825329217086702</v>
      </c>
      <c r="Z31" s="17">
        <v>0.28738092760891898</v>
      </c>
      <c r="AA31" s="17">
        <v>0.25696668257523197</v>
      </c>
      <c r="AB31" s="17"/>
      <c r="AC31" s="17">
        <v>0.21455547007738501</v>
      </c>
      <c r="AD31" s="17">
        <v>0.196626718078383</v>
      </c>
      <c r="AE31" s="17">
        <v>0.332514591059274</v>
      </c>
      <c r="AF31" s="17">
        <v>0.29095346821258</v>
      </c>
      <c r="AG31" s="17">
        <v>0.461508045476201</v>
      </c>
      <c r="AH31" s="17">
        <v>0.224268104835249</v>
      </c>
      <c r="AI31" s="17">
        <v>0.236852703674714</v>
      </c>
      <c r="AJ31" s="17">
        <v>0.27583950527618201</v>
      </c>
      <c r="AK31" s="17">
        <v>0.20842308086817499</v>
      </c>
      <c r="AL31" s="17">
        <v>0.31073976353107302</v>
      </c>
      <c r="AM31" s="17"/>
      <c r="AN31" s="17">
        <v>0.26261799623552301</v>
      </c>
      <c r="AO31" s="17">
        <v>0.266087623370662</v>
      </c>
      <c r="AP31" s="17"/>
      <c r="AQ31" s="17">
        <v>0.25946641227475398</v>
      </c>
      <c r="AR31" s="17">
        <v>0.27630952974468498</v>
      </c>
      <c r="AS31" s="17"/>
      <c r="AT31" s="17">
        <v>0.26419442263381698</v>
      </c>
      <c r="AU31" s="17">
        <v>0.26509785505632899</v>
      </c>
      <c r="AV31" s="17"/>
      <c r="AW31" s="17">
        <v>0.26831092924304401</v>
      </c>
      <c r="AX31" s="17">
        <v>0.26154560992612302</v>
      </c>
      <c r="AY31" s="17"/>
      <c r="AZ31" s="17">
        <v>0.271146842538734</v>
      </c>
      <c r="BA31" s="17">
        <v>0.26015214708070999</v>
      </c>
    </row>
    <row r="32" spans="2:53" x14ac:dyDescent="0.35">
      <c r="B32" t="s">
        <v>88</v>
      </c>
      <c r="C32" s="17">
        <v>3.9927215313268698E-2</v>
      </c>
      <c r="D32" s="17">
        <v>4.4419147702542801E-2</v>
      </c>
      <c r="E32" s="17">
        <v>3.54712040598422E-2</v>
      </c>
      <c r="F32" s="17"/>
      <c r="G32" s="17">
        <v>9.3784783319110901E-2</v>
      </c>
      <c r="H32" s="17">
        <v>1.6323163055562102E-2</v>
      </c>
      <c r="I32" s="17">
        <v>4.0421267107073E-2</v>
      </c>
      <c r="J32" s="17">
        <v>4.2707440237098999E-2</v>
      </c>
      <c r="K32" s="17">
        <v>4.5098657448123101E-2</v>
      </c>
      <c r="L32" s="17">
        <v>5.2090336334867503E-2</v>
      </c>
      <c r="M32" s="17"/>
      <c r="N32" s="17">
        <v>3.6756029993160501E-2</v>
      </c>
      <c r="O32" s="17">
        <v>2.67679347999401E-2</v>
      </c>
      <c r="P32" s="17">
        <v>5.0876713066951802E-2</v>
      </c>
      <c r="Q32" s="17">
        <v>0.105596567326542</v>
      </c>
      <c r="R32" s="17"/>
      <c r="S32" s="17">
        <v>3.0139779108672202E-2</v>
      </c>
      <c r="T32" s="17">
        <v>4.5138140238645597E-2</v>
      </c>
      <c r="U32" s="17">
        <v>4.0509571785051997E-2</v>
      </c>
      <c r="V32" s="17">
        <v>5.68127275258936E-2</v>
      </c>
      <c r="W32" s="17">
        <v>3.3515362946561197E-2</v>
      </c>
      <c r="X32" s="17">
        <v>3.5237503193349402E-2</v>
      </c>
      <c r="Y32" s="17">
        <v>5.1177589008645601E-2</v>
      </c>
      <c r="Z32" s="17">
        <v>5.2773066786808799E-2</v>
      </c>
      <c r="AA32" s="17">
        <v>2.5282607054005E-2</v>
      </c>
      <c r="AB32" s="17"/>
      <c r="AC32" s="17">
        <v>4.4421981971969303E-2</v>
      </c>
      <c r="AD32" s="17">
        <v>4.1933889862199397E-2</v>
      </c>
      <c r="AE32" s="17">
        <v>2.2439855832331702E-2</v>
      </c>
      <c r="AF32" s="17">
        <v>3.8296802382797299E-2</v>
      </c>
      <c r="AG32" s="17">
        <v>0</v>
      </c>
      <c r="AH32" s="17">
        <v>5.5773586321292999E-2</v>
      </c>
      <c r="AI32" s="17">
        <v>3.5082144522977102E-2</v>
      </c>
      <c r="AJ32" s="17">
        <v>4.4433993879165301E-2</v>
      </c>
      <c r="AK32" s="17">
        <v>3.4522090815203299E-2</v>
      </c>
      <c r="AL32" s="17">
        <v>9.9540550495727201E-2</v>
      </c>
      <c r="AM32" s="17"/>
      <c r="AN32" s="17">
        <v>3.6700765089132802E-2</v>
      </c>
      <c r="AO32" s="17">
        <v>4.0970961792305603E-2</v>
      </c>
      <c r="AP32" s="17"/>
      <c r="AQ32" s="17">
        <v>4.07817902949561E-2</v>
      </c>
      <c r="AR32" s="17">
        <v>3.4274773747372103E-2</v>
      </c>
      <c r="AS32" s="17"/>
      <c r="AT32" s="17">
        <v>3.6423982467710898E-2</v>
      </c>
      <c r="AU32" s="17">
        <v>5.6344302814471801E-2</v>
      </c>
      <c r="AV32" s="17"/>
      <c r="AW32" s="17">
        <v>4.54416147216729E-2</v>
      </c>
      <c r="AX32" s="17">
        <v>3.21025059691964E-2</v>
      </c>
      <c r="AY32" s="17"/>
      <c r="AZ32" s="17">
        <v>3.7716445996308703E-2</v>
      </c>
      <c r="BA32" s="17">
        <v>4.2085665637933999E-2</v>
      </c>
    </row>
    <row r="33" spans="2:53" x14ac:dyDescent="0.35">
      <c r="B33" t="s">
        <v>89</v>
      </c>
      <c r="C33" s="17">
        <v>1.04800208666839E-2</v>
      </c>
      <c r="D33" s="17">
        <v>1.38316781643473E-2</v>
      </c>
      <c r="E33" s="17">
        <v>7.1377921175098799E-3</v>
      </c>
      <c r="F33" s="17"/>
      <c r="G33" s="17">
        <v>8.4877466785594005E-3</v>
      </c>
      <c r="H33" s="17">
        <v>0</v>
      </c>
      <c r="I33" s="17">
        <v>3.3339607297997202E-3</v>
      </c>
      <c r="J33" s="17">
        <v>1.06197500505227E-2</v>
      </c>
      <c r="K33" s="17">
        <v>2.1843161926688299E-2</v>
      </c>
      <c r="L33" s="17">
        <v>4.4713295236446002E-2</v>
      </c>
      <c r="M33" s="17"/>
      <c r="N33" s="17">
        <v>7.4013045155084103E-3</v>
      </c>
      <c r="O33" s="17">
        <v>2.7836635046584901E-2</v>
      </c>
      <c r="P33" s="17">
        <v>1.8457454289371299E-2</v>
      </c>
      <c r="Q33" s="17">
        <v>0</v>
      </c>
      <c r="R33" s="17"/>
      <c r="S33" s="17">
        <v>6.15209244190128E-3</v>
      </c>
      <c r="T33" s="17">
        <v>1.7408668914837999E-2</v>
      </c>
      <c r="U33" s="17">
        <v>1.00306569089769E-2</v>
      </c>
      <c r="V33" s="17">
        <v>1.3227307483376E-2</v>
      </c>
      <c r="W33" s="17">
        <v>4.4345021288583796E-3</v>
      </c>
      <c r="X33" s="17">
        <v>5.9230453466973297E-3</v>
      </c>
      <c r="Y33" s="17">
        <v>8.4751076368532498E-3</v>
      </c>
      <c r="Z33" s="17">
        <v>0</v>
      </c>
      <c r="AA33" s="17">
        <v>1.8557872987737499E-2</v>
      </c>
      <c r="AB33" s="17"/>
      <c r="AC33" s="17">
        <v>1.1152854435390099E-2</v>
      </c>
      <c r="AD33" s="17">
        <v>0</v>
      </c>
      <c r="AE33" s="17">
        <v>2.3517049924494399E-3</v>
      </c>
      <c r="AF33" s="17">
        <v>6.5275956344210996E-3</v>
      </c>
      <c r="AG33" s="17">
        <v>0</v>
      </c>
      <c r="AH33" s="17">
        <v>0</v>
      </c>
      <c r="AI33" s="17">
        <v>1.6174199194342501E-2</v>
      </c>
      <c r="AJ33" s="17">
        <v>0</v>
      </c>
      <c r="AK33" s="17">
        <v>8.5941796979031801E-3</v>
      </c>
      <c r="AL33" s="17">
        <v>2.53600859946994E-2</v>
      </c>
      <c r="AM33" s="17"/>
      <c r="AN33" s="17">
        <v>2.8716688088349799E-3</v>
      </c>
      <c r="AO33" s="17">
        <v>1.9942653173210499E-2</v>
      </c>
      <c r="AP33" s="17"/>
      <c r="AQ33" s="17">
        <v>5.9124495562699799E-3</v>
      </c>
      <c r="AR33" s="17">
        <v>1.6105746681980601E-2</v>
      </c>
      <c r="AS33" s="17"/>
      <c r="AT33" s="17">
        <v>7.3422689918622303E-3</v>
      </c>
      <c r="AU33" s="17">
        <v>3.1140497625614501E-2</v>
      </c>
      <c r="AV33" s="17"/>
      <c r="AW33" s="17">
        <v>1.1678687684851001E-2</v>
      </c>
      <c r="AX33" s="17">
        <v>9.1016815710514599E-3</v>
      </c>
      <c r="AY33" s="17"/>
      <c r="AZ33" s="17">
        <v>2.73651463808329E-3</v>
      </c>
      <c r="BA33" s="17">
        <v>1.8040273039965402E-2</v>
      </c>
    </row>
    <row r="34" spans="2:53" x14ac:dyDescent="0.35">
      <c r="B34" t="s">
        <v>69</v>
      </c>
      <c r="C34" s="17">
        <v>3.94074951609293E-3</v>
      </c>
      <c r="D34" s="17">
        <v>1.5841133467949099E-3</v>
      </c>
      <c r="E34" s="17">
        <v>6.3009309953155996E-3</v>
      </c>
      <c r="F34" s="17"/>
      <c r="G34" s="17">
        <v>0</v>
      </c>
      <c r="H34" s="17">
        <v>1.70994665711104E-3</v>
      </c>
      <c r="I34" s="17">
        <v>1.3425148539195999E-3</v>
      </c>
      <c r="J34" s="17">
        <v>5.2036061302710703E-3</v>
      </c>
      <c r="K34" s="17">
        <v>9.3407217123303108E-3</v>
      </c>
      <c r="L34" s="17">
        <v>7.9072831955459104E-3</v>
      </c>
      <c r="M34" s="17"/>
      <c r="N34" s="17">
        <v>1.2726707874107001E-3</v>
      </c>
      <c r="O34" s="17">
        <v>1.52125021635402E-2</v>
      </c>
      <c r="P34" s="17">
        <v>5.2933205975687E-3</v>
      </c>
      <c r="Q34" s="17">
        <v>1.0384885195383499E-2</v>
      </c>
      <c r="R34" s="17"/>
      <c r="S34" s="17">
        <v>4.6734005002511099E-3</v>
      </c>
      <c r="T34" s="17">
        <v>5.8028899693236997E-3</v>
      </c>
      <c r="U34" s="17">
        <v>0</v>
      </c>
      <c r="V34" s="17">
        <v>5.7102714420497703E-3</v>
      </c>
      <c r="W34" s="17">
        <v>1.3474570489151801E-2</v>
      </c>
      <c r="X34" s="17">
        <v>0</v>
      </c>
      <c r="Y34" s="17">
        <v>4.2375537109624302E-3</v>
      </c>
      <c r="Z34" s="17">
        <v>0</v>
      </c>
      <c r="AA34" s="17">
        <v>0</v>
      </c>
      <c r="AB34" s="17"/>
      <c r="AC34" s="17">
        <v>3.1894503183564301E-3</v>
      </c>
      <c r="AD34" s="17">
        <v>0</v>
      </c>
      <c r="AE34" s="17">
        <v>0</v>
      </c>
      <c r="AF34" s="17">
        <v>2.6772323103280201E-3</v>
      </c>
      <c r="AG34" s="17">
        <v>0</v>
      </c>
      <c r="AH34" s="17">
        <v>1.26586749445963E-2</v>
      </c>
      <c r="AI34" s="17">
        <v>2.9833237065530998E-3</v>
      </c>
      <c r="AJ34" s="17">
        <v>8.6957738876206406E-3</v>
      </c>
      <c r="AK34" s="17">
        <v>0</v>
      </c>
      <c r="AL34" s="17">
        <v>1.0973053915924499E-2</v>
      </c>
      <c r="AM34" s="17"/>
      <c r="AN34" s="17">
        <v>6.7592103954902899E-4</v>
      </c>
      <c r="AO34" s="17">
        <v>8.4693149730430007E-3</v>
      </c>
      <c r="AP34" s="17"/>
      <c r="AQ34" s="17">
        <v>1.7383806268343001E-3</v>
      </c>
      <c r="AR34" s="17">
        <v>7.47467750522046E-3</v>
      </c>
      <c r="AS34" s="17"/>
      <c r="AT34" s="17">
        <v>1.44997232034286E-3</v>
      </c>
      <c r="AU34" s="17">
        <v>1.9935376751320399E-2</v>
      </c>
      <c r="AV34" s="17"/>
      <c r="AW34" s="17">
        <v>6.1135682409191204E-3</v>
      </c>
      <c r="AX34" s="17">
        <v>1.3418981194591199E-3</v>
      </c>
      <c r="AY34" s="17"/>
      <c r="AZ34" s="17">
        <v>7.5714668101524397E-4</v>
      </c>
      <c r="BA34" s="17">
        <v>7.0490107536009296E-3</v>
      </c>
    </row>
    <row r="35" spans="2:53" x14ac:dyDescent="0.35">
      <c r="B35" t="s">
        <v>90</v>
      </c>
      <c r="C35" s="17">
        <v>0.94565201430395396</v>
      </c>
      <c r="D35" s="17">
        <v>0.94016506078631501</v>
      </c>
      <c r="E35" s="17">
        <v>0.95109007282733204</v>
      </c>
      <c r="F35" s="17"/>
      <c r="G35" s="17">
        <v>0.89772747000233</v>
      </c>
      <c r="H35" s="17">
        <v>0.98196689028732698</v>
      </c>
      <c r="I35" s="17">
        <v>0.95490225730920797</v>
      </c>
      <c r="J35" s="17">
        <v>0.94146920358210695</v>
      </c>
      <c r="K35" s="17">
        <v>0.92371745891285795</v>
      </c>
      <c r="L35" s="17">
        <v>0.89528908523314099</v>
      </c>
      <c r="M35" s="17"/>
      <c r="N35" s="17">
        <v>0.95456999470392001</v>
      </c>
      <c r="O35" s="17">
        <v>0.93018292798993496</v>
      </c>
      <c r="P35" s="17">
        <v>0.92537251204610804</v>
      </c>
      <c r="Q35" s="17">
        <v>0.88401854747807396</v>
      </c>
      <c r="R35" s="17"/>
      <c r="S35" s="17">
        <v>0.95903472794917499</v>
      </c>
      <c r="T35" s="17">
        <v>0.93165030087719303</v>
      </c>
      <c r="U35" s="17">
        <v>0.94945977130597103</v>
      </c>
      <c r="V35" s="17">
        <v>0.92424969354868103</v>
      </c>
      <c r="W35" s="17">
        <v>0.94857556443542901</v>
      </c>
      <c r="X35" s="17">
        <v>0.95883945145995297</v>
      </c>
      <c r="Y35" s="17">
        <v>0.93610974964353899</v>
      </c>
      <c r="Z35" s="17">
        <v>0.94722693321319096</v>
      </c>
      <c r="AA35" s="17">
        <v>0.95615951995825799</v>
      </c>
      <c r="AB35" s="17"/>
      <c r="AC35" s="17">
        <v>0.94123571327428401</v>
      </c>
      <c r="AD35" s="17">
        <v>0.95806611013780096</v>
      </c>
      <c r="AE35" s="17">
        <v>0.97520843917521904</v>
      </c>
      <c r="AF35" s="17">
        <v>0.95249836967245305</v>
      </c>
      <c r="AG35" s="17">
        <v>1</v>
      </c>
      <c r="AH35" s="17">
        <v>0.93156773873411103</v>
      </c>
      <c r="AI35" s="17">
        <v>0.94576033257612702</v>
      </c>
      <c r="AJ35" s="17">
        <v>0.94687023223321398</v>
      </c>
      <c r="AK35" s="17">
        <v>0.95688372948689304</v>
      </c>
      <c r="AL35" s="17">
        <v>0.864126309593649</v>
      </c>
      <c r="AM35" s="17"/>
      <c r="AN35" s="17">
        <v>0.95975164506248301</v>
      </c>
      <c r="AO35" s="17">
        <v>0.93061707006144101</v>
      </c>
      <c r="AP35" s="17"/>
      <c r="AQ35" s="17">
        <v>0.95156737952194004</v>
      </c>
      <c r="AR35" s="17">
        <v>0.94214480206542695</v>
      </c>
      <c r="AS35" s="17"/>
      <c r="AT35" s="17">
        <v>0.95478377622008404</v>
      </c>
      <c r="AU35" s="17">
        <v>0.89257982280859305</v>
      </c>
      <c r="AV35" s="17"/>
      <c r="AW35" s="17">
        <v>0.93676612935255699</v>
      </c>
      <c r="AX35" s="17">
        <v>0.95745391434029303</v>
      </c>
      <c r="AY35" s="17"/>
      <c r="AZ35" s="17">
        <v>0.95878989268459303</v>
      </c>
      <c r="BA35" s="17">
        <v>0.93282505056849996</v>
      </c>
    </row>
    <row r="36" spans="2:53" x14ac:dyDescent="0.35">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row>
    <row r="37" spans="2:53" x14ac:dyDescent="0.35">
      <c r="B37" s="6" t="s">
        <v>94</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row>
    <row r="38" spans="2:53" x14ac:dyDescent="0.35">
      <c r="B38" s="24" t="s">
        <v>72</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row>
    <row r="39" spans="2:53" x14ac:dyDescent="0.35">
      <c r="B39" t="s">
        <v>86</v>
      </c>
      <c r="C39" s="17">
        <v>0.46099881475912502</v>
      </c>
      <c r="D39" s="17">
        <v>0.48283434879391202</v>
      </c>
      <c r="E39" s="17">
        <v>0.439038568714547</v>
      </c>
      <c r="F39" s="17"/>
      <c r="G39" s="17">
        <v>0.572073658088188</v>
      </c>
      <c r="H39" s="17">
        <v>0.60891249356739996</v>
      </c>
      <c r="I39" s="17">
        <v>0.53192858164689605</v>
      </c>
      <c r="J39" s="17">
        <v>0.39881528952180201</v>
      </c>
      <c r="K39" s="17">
        <v>0.295789905512229</v>
      </c>
      <c r="L39" s="17">
        <v>0.21838661764363199</v>
      </c>
      <c r="M39" s="17"/>
      <c r="N39" s="17">
        <v>0.51361113125776403</v>
      </c>
      <c r="O39" s="17">
        <v>0.33435260895561902</v>
      </c>
      <c r="P39" s="17">
        <v>0.29013480589331803</v>
      </c>
      <c r="Q39" s="17">
        <v>0.31229121487038802</v>
      </c>
      <c r="R39" s="17"/>
      <c r="S39" s="17">
        <v>0.56008691201100202</v>
      </c>
      <c r="T39" s="17">
        <v>0.35862692343076902</v>
      </c>
      <c r="U39" s="17">
        <v>0.391106343374513</v>
      </c>
      <c r="V39" s="17">
        <v>0.49360382624350502</v>
      </c>
      <c r="W39" s="17">
        <v>0.53573261486937096</v>
      </c>
      <c r="X39" s="17">
        <v>0.48800351107905598</v>
      </c>
      <c r="Y39" s="17">
        <v>0.39638110811648802</v>
      </c>
      <c r="Z39" s="17">
        <v>0.48714601768650201</v>
      </c>
      <c r="AA39" s="17">
        <v>0.458130036827191</v>
      </c>
      <c r="AB39" s="17"/>
      <c r="AC39" s="17">
        <v>0.48333075744078202</v>
      </c>
      <c r="AD39" s="17">
        <v>0.29683830298047598</v>
      </c>
      <c r="AE39" s="17">
        <v>0.62367444525841098</v>
      </c>
      <c r="AF39" s="17">
        <v>0.55646027855261004</v>
      </c>
      <c r="AG39" s="17">
        <v>0.58506360639094102</v>
      </c>
      <c r="AH39" s="17">
        <v>0.48869969419914799</v>
      </c>
      <c r="AI39" s="17">
        <v>0.38648260065274598</v>
      </c>
      <c r="AJ39" s="17">
        <v>0.34286845252244003</v>
      </c>
      <c r="AK39" s="17">
        <v>0.55355797077260205</v>
      </c>
      <c r="AL39" s="17">
        <v>0.28069778731265699</v>
      </c>
      <c r="AM39" s="17"/>
      <c r="AN39" s="17">
        <v>0.59488471059483405</v>
      </c>
      <c r="AO39" s="17">
        <v>0.29626909810813901</v>
      </c>
      <c r="AP39" s="17"/>
      <c r="AQ39" s="17">
        <v>0.58032564932238295</v>
      </c>
      <c r="AR39" s="17">
        <v>0.29983678241710399</v>
      </c>
      <c r="AS39" s="17"/>
      <c r="AT39" s="17">
        <v>0.49084648353983701</v>
      </c>
      <c r="AU39" s="17">
        <v>0.28675883313703099</v>
      </c>
      <c r="AV39" s="17"/>
      <c r="AW39" s="17">
        <v>0.46655641432495298</v>
      </c>
      <c r="AX39" s="17">
        <v>0.45450076470213202</v>
      </c>
      <c r="AY39" s="17"/>
      <c r="AZ39" s="17">
        <v>0.63680387033320596</v>
      </c>
      <c r="BA39" s="17">
        <v>0.289354276194841</v>
      </c>
    </row>
    <row r="40" spans="2:53" x14ac:dyDescent="0.35">
      <c r="B40" t="s">
        <v>87</v>
      </c>
      <c r="C40" s="17">
        <v>0.33928744593409099</v>
      </c>
      <c r="D40" s="17">
        <v>0.35804653299554701</v>
      </c>
      <c r="E40" s="17">
        <v>0.32083360374241199</v>
      </c>
      <c r="F40" s="17"/>
      <c r="G40" s="17">
        <v>0.30110609701221702</v>
      </c>
      <c r="H40" s="17">
        <v>0.29234537797249699</v>
      </c>
      <c r="I40" s="17">
        <v>0.32356512121899</v>
      </c>
      <c r="J40" s="17">
        <v>0.36795753727520097</v>
      </c>
      <c r="K40" s="17">
        <v>0.37694833261473099</v>
      </c>
      <c r="L40" s="17">
        <v>0.39669473019795398</v>
      </c>
      <c r="M40" s="17"/>
      <c r="N40" s="17">
        <v>0.33843206471961501</v>
      </c>
      <c r="O40" s="17">
        <v>0.34783726552197097</v>
      </c>
      <c r="P40" s="17">
        <v>0.361188483667296</v>
      </c>
      <c r="Q40" s="17">
        <v>0.30630091037276802</v>
      </c>
      <c r="R40" s="17"/>
      <c r="S40" s="17">
        <v>0.31104124390025001</v>
      </c>
      <c r="T40" s="17">
        <v>0.40336574713477902</v>
      </c>
      <c r="U40" s="17">
        <v>0.32552013728496998</v>
      </c>
      <c r="V40" s="17">
        <v>0.27357996012934299</v>
      </c>
      <c r="W40" s="17">
        <v>0.274518060515545</v>
      </c>
      <c r="X40" s="17">
        <v>0.36077369660675701</v>
      </c>
      <c r="Y40" s="17">
        <v>0.39450752127135502</v>
      </c>
      <c r="Z40" s="17">
        <v>0.34438210350770898</v>
      </c>
      <c r="AA40" s="17">
        <v>0.34529618258724898</v>
      </c>
      <c r="AB40" s="17"/>
      <c r="AC40" s="17">
        <v>0.38079516088719201</v>
      </c>
      <c r="AD40" s="17">
        <v>0.35629186681427599</v>
      </c>
      <c r="AE40" s="17">
        <v>0.26369793299394201</v>
      </c>
      <c r="AF40" s="17">
        <v>0.33635228559512198</v>
      </c>
      <c r="AG40" s="17">
        <v>0.26935281338623901</v>
      </c>
      <c r="AH40" s="17">
        <v>0.32001655528441703</v>
      </c>
      <c r="AI40" s="17">
        <v>0.354631484939678</v>
      </c>
      <c r="AJ40" s="17">
        <v>0.43171802527377201</v>
      </c>
      <c r="AK40" s="17">
        <v>0.37021994661492003</v>
      </c>
      <c r="AL40" s="17">
        <v>0.443362746118659</v>
      </c>
      <c r="AM40" s="17"/>
      <c r="AN40" s="17">
        <v>0.31912905900315902</v>
      </c>
      <c r="AO40" s="17">
        <v>0.36013213949295197</v>
      </c>
      <c r="AP40" s="17"/>
      <c r="AQ40" s="17">
        <v>0.32372639679238102</v>
      </c>
      <c r="AR40" s="17">
        <v>0.36197228101176399</v>
      </c>
      <c r="AS40" s="17"/>
      <c r="AT40" s="17">
        <v>0.337315115345659</v>
      </c>
      <c r="AU40" s="17">
        <v>0.36793726316241598</v>
      </c>
      <c r="AV40" s="17"/>
      <c r="AW40" s="17">
        <v>0.313685942729582</v>
      </c>
      <c r="AX40" s="17">
        <v>0.37247931133234902</v>
      </c>
      <c r="AY40" s="17"/>
      <c r="AZ40" s="17">
        <v>0.29321513428351498</v>
      </c>
      <c r="BA40" s="17">
        <v>0.384269432646759</v>
      </c>
    </row>
    <row r="41" spans="2:53" x14ac:dyDescent="0.35">
      <c r="B41" t="s">
        <v>88</v>
      </c>
      <c r="C41" s="17">
        <v>0.117571896408531</v>
      </c>
      <c r="D41" s="17">
        <v>9.7683853427649694E-2</v>
      </c>
      <c r="E41" s="17">
        <v>0.13720550684646399</v>
      </c>
      <c r="F41" s="17"/>
      <c r="G41" s="17">
        <v>6.51281023172183E-2</v>
      </c>
      <c r="H41" s="17">
        <v>6.8897914854039899E-2</v>
      </c>
      <c r="I41" s="17">
        <v>9.2823684707416504E-2</v>
      </c>
      <c r="J41" s="17">
        <v>0.14277203299522401</v>
      </c>
      <c r="K41" s="17">
        <v>0.184055836629132</v>
      </c>
      <c r="L41" s="17">
        <v>0.17495072895205899</v>
      </c>
      <c r="M41" s="17"/>
      <c r="N41" s="17">
        <v>0.102587115033949</v>
      </c>
      <c r="O41" s="17">
        <v>0.180032276996167</v>
      </c>
      <c r="P41" s="17">
        <v>0.15253939679494499</v>
      </c>
      <c r="Q41" s="17">
        <v>0.14311606081018499</v>
      </c>
      <c r="R41" s="17"/>
      <c r="S41" s="17">
        <v>9.1603302529306194E-2</v>
      </c>
      <c r="T41" s="17">
        <v>0.13935820293534801</v>
      </c>
      <c r="U41" s="17">
        <v>0.13898562229118799</v>
      </c>
      <c r="V41" s="17">
        <v>0.130611292387247</v>
      </c>
      <c r="W41" s="17">
        <v>0.107283374814151</v>
      </c>
      <c r="X41" s="17">
        <v>9.0268626078347694E-2</v>
      </c>
      <c r="Y41" s="17">
        <v>0.153696233939112</v>
      </c>
      <c r="Z41" s="17">
        <v>9.7429206537850796E-2</v>
      </c>
      <c r="AA41" s="17">
        <v>0.10339529469591199</v>
      </c>
      <c r="AB41" s="17"/>
      <c r="AC41" s="17">
        <v>9.6742208321425396E-2</v>
      </c>
      <c r="AD41" s="17">
        <v>0.187402131089727</v>
      </c>
      <c r="AE41" s="17">
        <v>8.1735654422751797E-2</v>
      </c>
      <c r="AF41" s="17">
        <v>7.2112136993801507E-2</v>
      </c>
      <c r="AG41" s="17">
        <v>0.101342415901387</v>
      </c>
      <c r="AH41" s="17">
        <v>0.13956759965083301</v>
      </c>
      <c r="AI41" s="17">
        <v>0.14141641563816501</v>
      </c>
      <c r="AJ41" s="17">
        <v>0.192014099856533</v>
      </c>
      <c r="AK41" s="17">
        <v>6.7627902914574295E-2</v>
      </c>
      <c r="AL41" s="17">
        <v>0.121616529418922</v>
      </c>
      <c r="AM41" s="17"/>
      <c r="AN41" s="17">
        <v>6.7570283654467295E-2</v>
      </c>
      <c r="AO41" s="17">
        <v>0.17914395194182001</v>
      </c>
      <c r="AP41" s="17"/>
      <c r="AQ41" s="17">
        <v>7.1490517173405405E-2</v>
      </c>
      <c r="AR41" s="17">
        <v>0.176317613617958</v>
      </c>
      <c r="AS41" s="17"/>
      <c r="AT41" s="17">
        <v>0.10388110518388299</v>
      </c>
      <c r="AU41" s="17">
        <v>0.20249690602126699</v>
      </c>
      <c r="AV41" s="17"/>
      <c r="AW41" s="17">
        <v>0.122412271159916</v>
      </c>
      <c r="AX41" s="17">
        <v>0.11038356336028</v>
      </c>
      <c r="AY41" s="17"/>
      <c r="AZ41" s="17">
        <v>5.3401109305735099E-2</v>
      </c>
      <c r="BA41" s="17">
        <v>0.180224048848624</v>
      </c>
    </row>
    <row r="42" spans="2:53" x14ac:dyDescent="0.35">
      <c r="B42" t="s">
        <v>89</v>
      </c>
      <c r="C42" s="17">
        <v>7.6761552140835201E-2</v>
      </c>
      <c r="D42" s="17">
        <v>5.7410696290105298E-2</v>
      </c>
      <c r="E42" s="17">
        <v>9.6181467245243402E-2</v>
      </c>
      <c r="F42" s="17"/>
      <c r="G42" s="17">
        <v>5.3383943830788198E-2</v>
      </c>
      <c r="H42" s="17">
        <v>2.8134266948951998E-2</v>
      </c>
      <c r="I42" s="17">
        <v>4.7293143877297002E-2</v>
      </c>
      <c r="J42" s="17">
        <v>8.3301699299205903E-2</v>
      </c>
      <c r="K42" s="17">
        <v>0.135576848580784</v>
      </c>
      <c r="L42" s="17">
        <v>0.20206064001080901</v>
      </c>
      <c r="M42" s="17"/>
      <c r="N42" s="17">
        <v>4.3749614867924197E-2</v>
      </c>
      <c r="O42" s="17">
        <v>0.12853272868084101</v>
      </c>
      <c r="P42" s="17">
        <v>0.17861664681439601</v>
      </c>
      <c r="Q42" s="17">
        <v>0.21774172313391099</v>
      </c>
      <c r="R42" s="17"/>
      <c r="S42" s="17">
        <v>3.49318412568572E-2</v>
      </c>
      <c r="T42" s="17">
        <v>9.0542851996797805E-2</v>
      </c>
      <c r="U42" s="17">
        <v>0.144387897049329</v>
      </c>
      <c r="V42" s="17">
        <v>9.2736133467394594E-2</v>
      </c>
      <c r="W42" s="17">
        <v>6.8991379311781106E-2</v>
      </c>
      <c r="X42" s="17">
        <v>5.5031118652087103E-2</v>
      </c>
      <c r="Y42" s="17">
        <v>5.1177582962083003E-2</v>
      </c>
      <c r="Z42" s="17">
        <v>7.1042672267938395E-2</v>
      </c>
      <c r="AA42" s="17">
        <v>8.9816118856513805E-2</v>
      </c>
      <c r="AB42" s="17"/>
      <c r="AC42" s="17">
        <v>3.5942423032244E-2</v>
      </c>
      <c r="AD42" s="17">
        <v>0.15050937219951299</v>
      </c>
      <c r="AE42" s="17">
        <v>3.0891967324894701E-2</v>
      </c>
      <c r="AF42" s="17">
        <v>2.9391629974540302E-2</v>
      </c>
      <c r="AG42" s="17">
        <v>4.4241164321432699E-2</v>
      </c>
      <c r="AH42" s="17">
        <v>3.9057475921006501E-2</v>
      </c>
      <c r="AI42" s="17">
        <v>0.11448617506285801</v>
      </c>
      <c r="AJ42" s="17">
        <v>3.3399422347254501E-2</v>
      </c>
      <c r="AK42" s="17">
        <v>8.5941796979031801E-3</v>
      </c>
      <c r="AL42" s="17">
        <v>0.13674055908765101</v>
      </c>
      <c r="AM42" s="17"/>
      <c r="AN42" s="17">
        <v>1.7279194930238901E-2</v>
      </c>
      <c r="AO42" s="17">
        <v>0.15519345200357701</v>
      </c>
      <c r="AP42" s="17"/>
      <c r="AQ42" s="17">
        <v>2.2649726646068499E-2</v>
      </c>
      <c r="AR42" s="17">
        <v>0.15083761428643599</v>
      </c>
      <c r="AS42" s="17"/>
      <c r="AT42" s="17">
        <v>6.4810842191640697E-2</v>
      </c>
      <c r="AU42" s="17">
        <v>0.122910911265732</v>
      </c>
      <c r="AV42" s="17"/>
      <c r="AW42" s="17">
        <v>9.1635738428281793E-2</v>
      </c>
      <c r="AX42" s="17">
        <v>5.76181123524932E-2</v>
      </c>
      <c r="AY42" s="17"/>
      <c r="AZ42" s="17">
        <v>1.3583960319244101E-2</v>
      </c>
      <c r="BA42" s="17">
        <v>0.13844401377658799</v>
      </c>
    </row>
    <row r="43" spans="2:53" x14ac:dyDescent="0.35">
      <c r="B43" t="s">
        <v>69</v>
      </c>
      <c r="C43" s="17">
        <v>5.3802907574167398E-3</v>
      </c>
      <c r="D43" s="17">
        <v>4.0245684927860499E-3</v>
      </c>
      <c r="E43" s="17">
        <v>6.74085345133363E-3</v>
      </c>
      <c r="F43" s="17"/>
      <c r="G43" s="17">
        <v>8.3081987515876091E-3</v>
      </c>
      <c r="H43" s="17">
        <v>1.70994665711104E-3</v>
      </c>
      <c r="I43" s="17">
        <v>4.3894685494008196E-3</v>
      </c>
      <c r="J43" s="17">
        <v>7.1534409085662696E-3</v>
      </c>
      <c r="K43" s="17">
        <v>7.62907666312503E-3</v>
      </c>
      <c r="L43" s="17">
        <v>7.9072831955459104E-3</v>
      </c>
      <c r="M43" s="17"/>
      <c r="N43" s="17">
        <v>1.6200741207484401E-3</v>
      </c>
      <c r="O43" s="17">
        <v>9.2451198454020205E-3</v>
      </c>
      <c r="P43" s="17">
        <v>1.7520666830044801E-2</v>
      </c>
      <c r="Q43" s="17">
        <v>2.0550090812748799E-2</v>
      </c>
      <c r="R43" s="17"/>
      <c r="S43" s="17">
        <v>2.3367003025841601E-3</v>
      </c>
      <c r="T43" s="17">
        <v>8.1062745023057093E-3</v>
      </c>
      <c r="U43" s="17">
        <v>0</v>
      </c>
      <c r="V43" s="17">
        <v>9.4687877725098697E-3</v>
      </c>
      <c r="W43" s="17">
        <v>1.3474570489151801E-2</v>
      </c>
      <c r="X43" s="17">
        <v>5.9230475837527604E-3</v>
      </c>
      <c r="Y43" s="17">
        <v>4.2375537109624302E-3</v>
      </c>
      <c r="Z43" s="17">
        <v>0</v>
      </c>
      <c r="AA43" s="17">
        <v>3.3623670331337598E-3</v>
      </c>
      <c r="AB43" s="17"/>
      <c r="AC43" s="17">
        <v>3.1894503183564301E-3</v>
      </c>
      <c r="AD43" s="17">
        <v>8.9583269160076508E-3</v>
      </c>
      <c r="AE43" s="17">
        <v>0</v>
      </c>
      <c r="AF43" s="17">
        <v>5.6836688839257904E-3</v>
      </c>
      <c r="AG43" s="17">
        <v>0</v>
      </c>
      <c r="AH43" s="17">
        <v>1.26586749445963E-2</v>
      </c>
      <c r="AI43" s="17">
        <v>2.9833237065530998E-3</v>
      </c>
      <c r="AJ43" s="17">
        <v>0</v>
      </c>
      <c r="AK43" s="17">
        <v>0</v>
      </c>
      <c r="AL43" s="17">
        <v>1.7582378062110399E-2</v>
      </c>
      <c r="AM43" s="17"/>
      <c r="AN43" s="17">
        <v>1.13675181730023E-3</v>
      </c>
      <c r="AO43" s="17">
        <v>9.2613584535121592E-3</v>
      </c>
      <c r="AP43" s="17"/>
      <c r="AQ43" s="17">
        <v>1.8077100657619999E-3</v>
      </c>
      <c r="AR43" s="17">
        <v>1.10357086667374E-2</v>
      </c>
      <c r="AS43" s="17"/>
      <c r="AT43" s="17">
        <v>3.14645373898037E-3</v>
      </c>
      <c r="AU43" s="17">
        <v>1.98960864135534E-2</v>
      </c>
      <c r="AV43" s="17"/>
      <c r="AW43" s="17">
        <v>5.7096333572677098E-3</v>
      </c>
      <c r="AX43" s="17">
        <v>5.0182482527460102E-3</v>
      </c>
      <c r="AY43" s="17"/>
      <c r="AZ43" s="17">
        <v>2.99592575829933E-3</v>
      </c>
      <c r="BA43" s="17">
        <v>7.7082285331872601E-3</v>
      </c>
    </row>
    <row r="44" spans="2:53" x14ac:dyDescent="0.35">
      <c r="B44" t="s">
        <v>90</v>
      </c>
      <c r="C44" s="17">
        <v>0.80028626069321696</v>
      </c>
      <c r="D44" s="17">
        <v>0.84088088178945897</v>
      </c>
      <c r="E44" s="17">
        <v>0.75987217245695904</v>
      </c>
      <c r="F44" s="17"/>
      <c r="G44" s="17">
        <v>0.87317975510040602</v>
      </c>
      <c r="H44" s="17">
        <v>0.901257871539897</v>
      </c>
      <c r="I44" s="17">
        <v>0.855493702865886</v>
      </c>
      <c r="J44" s="17">
        <v>0.76677282679700298</v>
      </c>
      <c r="K44" s="17">
        <v>0.67273823812695899</v>
      </c>
      <c r="L44" s="17">
        <v>0.61508134784158697</v>
      </c>
      <c r="M44" s="17"/>
      <c r="N44" s="17">
        <v>0.85204319597737899</v>
      </c>
      <c r="O44" s="17">
        <v>0.68218987447759005</v>
      </c>
      <c r="P44" s="17">
        <v>0.65132328956061403</v>
      </c>
      <c r="Q44" s="17">
        <v>0.61859212524315599</v>
      </c>
      <c r="R44" s="17"/>
      <c r="S44" s="17">
        <v>0.87112815591125203</v>
      </c>
      <c r="T44" s="17">
        <v>0.76199267056554798</v>
      </c>
      <c r="U44" s="17">
        <v>0.71662648065948398</v>
      </c>
      <c r="V44" s="17">
        <v>0.76718378637284801</v>
      </c>
      <c r="W44" s="17">
        <v>0.81025067538491602</v>
      </c>
      <c r="X44" s="17">
        <v>0.848777207685812</v>
      </c>
      <c r="Y44" s="17">
        <v>0.79088862938784299</v>
      </c>
      <c r="Z44" s="17">
        <v>0.83152812119421105</v>
      </c>
      <c r="AA44" s="17">
        <v>0.80342621941444003</v>
      </c>
      <c r="AB44" s="17"/>
      <c r="AC44" s="17">
        <v>0.86412591832797403</v>
      </c>
      <c r="AD44" s="17">
        <v>0.65313016979475202</v>
      </c>
      <c r="AE44" s="17">
        <v>0.88737237825235304</v>
      </c>
      <c r="AF44" s="17">
        <v>0.89281256414773202</v>
      </c>
      <c r="AG44" s="17">
        <v>0.85441641977717997</v>
      </c>
      <c r="AH44" s="17">
        <v>0.80871624948356502</v>
      </c>
      <c r="AI44" s="17">
        <v>0.74111408559242398</v>
      </c>
      <c r="AJ44" s="17">
        <v>0.77458647779621204</v>
      </c>
      <c r="AK44" s="17">
        <v>0.92377791738752202</v>
      </c>
      <c r="AL44" s="17">
        <v>0.72406053343131604</v>
      </c>
      <c r="AM44" s="17"/>
      <c r="AN44" s="17">
        <v>0.91401376959799396</v>
      </c>
      <c r="AO44" s="17">
        <v>0.65640123760109004</v>
      </c>
      <c r="AP44" s="17"/>
      <c r="AQ44" s="17">
        <v>0.90405204611476397</v>
      </c>
      <c r="AR44" s="17">
        <v>0.66180906342886803</v>
      </c>
      <c r="AS44" s="17"/>
      <c r="AT44" s="17">
        <v>0.82816159888549601</v>
      </c>
      <c r="AU44" s="17">
        <v>0.65469609629944703</v>
      </c>
      <c r="AV44" s="17"/>
      <c r="AW44" s="17">
        <v>0.78024235705453504</v>
      </c>
      <c r="AX44" s="17">
        <v>0.82698007603448098</v>
      </c>
      <c r="AY44" s="17"/>
      <c r="AZ44" s="17">
        <v>0.93001900461672105</v>
      </c>
      <c r="BA44" s="17">
        <v>0.67362370884160006</v>
      </c>
    </row>
    <row r="45" spans="2:53"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row>
    <row r="46" spans="2:53" x14ac:dyDescent="0.35">
      <c r="B46" s="6" t="s">
        <v>95</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row>
    <row r="47" spans="2:53" x14ac:dyDescent="0.35">
      <c r="B47" s="24" t="s">
        <v>72</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row>
    <row r="48" spans="2:53" x14ac:dyDescent="0.35">
      <c r="B48" t="s">
        <v>86</v>
      </c>
      <c r="C48" s="17">
        <v>0.55841568252876095</v>
      </c>
      <c r="D48" s="17">
        <v>0.54174385929828806</v>
      </c>
      <c r="E48" s="17">
        <v>0.57505043552211399</v>
      </c>
      <c r="F48" s="17"/>
      <c r="G48" s="17">
        <v>0.57065925092595804</v>
      </c>
      <c r="H48" s="17">
        <v>0.60916620049734904</v>
      </c>
      <c r="I48" s="17">
        <v>0.54116814504291699</v>
      </c>
      <c r="J48" s="17">
        <v>0.51897842285290996</v>
      </c>
      <c r="K48" s="17">
        <v>0.56507831522499696</v>
      </c>
      <c r="L48" s="17">
        <v>0.57039238543369797</v>
      </c>
      <c r="M48" s="17"/>
      <c r="N48" s="17">
        <v>0.59957836497591499</v>
      </c>
      <c r="O48" s="17">
        <v>0.46798920108715503</v>
      </c>
      <c r="P48" s="17">
        <v>0.44190558132869401</v>
      </c>
      <c r="Q48" s="17">
        <v>0.39437150136921001</v>
      </c>
      <c r="R48" s="17"/>
      <c r="S48" s="17">
        <v>0.63228729568214803</v>
      </c>
      <c r="T48" s="17">
        <v>0.56992318452817703</v>
      </c>
      <c r="U48" s="17">
        <v>0.51504598340225105</v>
      </c>
      <c r="V48" s="17">
        <v>0.51225143348615398</v>
      </c>
      <c r="W48" s="17">
        <v>0.51373117038884197</v>
      </c>
      <c r="X48" s="17">
        <v>0.535237498116239</v>
      </c>
      <c r="Y48" s="17">
        <v>0.53549109990921395</v>
      </c>
      <c r="Z48" s="17">
        <v>0.57121231329937305</v>
      </c>
      <c r="AA48" s="17">
        <v>0.58719705828893698</v>
      </c>
      <c r="AB48" s="17"/>
      <c r="AC48" s="17">
        <v>0.60822938700380802</v>
      </c>
      <c r="AD48" s="17">
        <v>0.59142180754054496</v>
      </c>
      <c r="AE48" s="17">
        <v>0.57536742788689599</v>
      </c>
      <c r="AF48" s="17">
        <v>0.499446624753281</v>
      </c>
      <c r="AG48" s="17">
        <v>0.66581950135580203</v>
      </c>
      <c r="AH48" s="17">
        <v>0.70466585028982698</v>
      </c>
      <c r="AI48" s="17">
        <v>0.56214430177784602</v>
      </c>
      <c r="AJ48" s="17">
        <v>0.61529567271976904</v>
      </c>
      <c r="AK48" s="17">
        <v>0.596830992712028</v>
      </c>
      <c r="AL48" s="17">
        <v>0.353283546425529</v>
      </c>
      <c r="AM48" s="17"/>
      <c r="AN48" s="17">
        <v>0.58031284449779397</v>
      </c>
      <c r="AO48" s="17">
        <v>0.53820628298915796</v>
      </c>
      <c r="AP48" s="17"/>
      <c r="AQ48" s="17">
        <v>0.56911393458667503</v>
      </c>
      <c r="AR48" s="17">
        <v>0.55110011289623995</v>
      </c>
      <c r="AS48" s="17"/>
      <c r="AT48" s="17">
        <v>0.57181296717095798</v>
      </c>
      <c r="AU48" s="17">
        <v>0.49872439044336397</v>
      </c>
      <c r="AV48" s="17"/>
      <c r="AW48" s="17">
        <v>0.54804459319652299</v>
      </c>
      <c r="AX48" s="17">
        <v>0.57057058513284997</v>
      </c>
      <c r="AY48" s="17"/>
      <c r="AZ48" s="17">
        <v>0.588774475446596</v>
      </c>
      <c r="BA48" s="17">
        <v>0.52877534605075405</v>
      </c>
    </row>
    <row r="49" spans="2:53" x14ac:dyDescent="0.35">
      <c r="B49" t="s">
        <v>87</v>
      </c>
      <c r="C49" s="17">
        <v>0.34228035935152101</v>
      </c>
      <c r="D49" s="17">
        <v>0.361226902738641</v>
      </c>
      <c r="E49" s="17">
        <v>0.32328154608409498</v>
      </c>
      <c r="F49" s="17"/>
      <c r="G49" s="17">
        <v>0.350469298836667</v>
      </c>
      <c r="H49" s="17">
        <v>0.32329321865667798</v>
      </c>
      <c r="I49" s="17">
        <v>0.36358146609273501</v>
      </c>
      <c r="J49" s="17">
        <v>0.37701760043775601</v>
      </c>
      <c r="K49" s="17">
        <v>0.30309454879360498</v>
      </c>
      <c r="L49" s="17">
        <v>0.28990266406581799</v>
      </c>
      <c r="M49" s="17"/>
      <c r="N49" s="17">
        <v>0.33207670096116199</v>
      </c>
      <c r="O49" s="17">
        <v>0.38080163957103103</v>
      </c>
      <c r="P49" s="17">
        <v>0.35427696516406398</v>
      </c>
      <c r="Q49" s="17">
        <v>0.386338263853022</v>
      </c>
      <c r="R49" s="17"/>
      <c r="S49" s="17">
        <v>0.30879317691424801</v>
      </c>
      <c r="T49" s="17">
        <v>0.33962282219551299</v>
      </c>
      <c r="U49" s="17">
        <v>0.333333336279867</v>
      </c>
      <c r="V49" s="17">
        <v>0.36299253572462797</v>
      </c>
      <c r="W49" s="17">
        <v>0.39706559380363599</v>
      </c>
      <c r="X49" s="17">
        <v>0.36279817826245803</v>
      </c>
      <c r="Y49" s="17">
        <v>0.36875526207954501</v>
      </c>
      <c r="Z49" s="17">
        <v>0.36231241780064299</v>
      </c>
      <c r="AA49" s="17">
        <v>0.29434184757946302</v>
      </c>
      <c r="AB49" s="17"/>
      <c r="AC49" s="17">
        <v>0.35274725277282898</v>
      </c>
      <c r="AD49" s="17">
        <v>0.27051194143965501</v>
      </c>
      <c r="AE49" s="17">
        <v>0.34817502966545399</v>
      </c>
      <c r="AF49" s="17">
        <v>0.40120454563487201</v>
      </c>
      <c r="AG49" s="17">
        <v>0.23762547134126</v>
      </c>
      <c r="AH49" s="17">
        <v>0.17976080760565799</v>
      </c>
      <c r="AI49" s="17">
        <v>0.34102897199215598</v>
      </c>
      <c r="AJ49" s="17">
        <v>0.31070692861683202</v>
      </c>
      <c r="AK49" s="17">
        <v>0.33423343101798397</v>
      </c>
      <c r="AL49" s="17">
        <v>0.46090180795235902</v>
      </c>
      <c r="AM49" s="17"/>
      <c r="AN49" s="17">
        <v>0.359679118070096</v>
      </c>
      <c r="AO49" s="17">
        <v>0.31772769237139897</v>
      </c>
      <c r="AP49" s="17"/>
      <c r="AQ49" s="17">
        <v>0.35839371837961498</v>
      </c>
      <c r="AR49" s="17">
        <v>0.31440682638543299</v>
      </c>
      <c r="AS49" s="17"/>
      <c r="AT49" s="17">
        <v>0.342780522929164</v>
      </c>
      <c r="AU49" s="17">
        <v>0.32240520014751201</v>
      </c>
      <c r="AV49" s="17"/>
      <c r="AW49" s="17">
        <v>0.33836829813847102</v>
      </c>
      <c r="AX49" s="17">
        <v>0.346719998309438</v>
      </c>
      <c r="AY49" s="17"/>
      <c r="AZ49" s="17">
        <v>0.33613017748157298</v>
      </c>
      <c r="BA49" s="17">
        <v>0.34828499400612001</v>
      </c>
    </row>
    <row r="50" spans="2:53" x14ac:dyDescent="0.35">
      <c r="B50" t="s">
        <v>88</v>
      </c>
      <c r="C50" s="17">
        <v>7.5886932081623906E-2</v>
      </c>
      <c r="D50" s="17">
        <v>7.4892862082139994E-2</v>
      </c>
      <c r="E50" s="17">
        <v>7.6949274774079798E-2</v>
      </c>
      <c r="F50" s="17"/>
      <c r="G50" s="17">
        <v>5.4203212006967302E-2</v>
      </c>
      <c r="H50" s="17">
        <v>5.3408381239770299E-2</v>
      </c>
      <c r="I50" s="17">
        <v>7.9337625962789995E-2</v>
      </c>
      <c r="J50" s="17">
        <v>8.0516519779174803E-2</v>
      </c>
      <c r="K50" s="17">
        <v>0.103569840170199</v>
      </c>
      <c r="L50" s="17">
        <v>7.3122534920221999E-2</v>
      </c>
      <c r="M50" s="17"/>
      <c r="N50" s="17">
        <v>5.71617414081695E-2</v>
      </c>
      <c r="O50" s="17">
        <v>0.120757006460428</v>
      </c>
      <c r="P50" s="17">
        <v>0.133113433711676</v>
      </c>
      <c r="Q50" s="17">
        <v>0.146353338213151</v>
      </c>
      <c r="R50" s="17"/>
      <c r="S50" s="17">
        <v>4.5757334513761301E-2</v>
      </c>
      <c r="T50" s="17">
        <v>6.4939049081840006E-2</v>
      </c>
      <c r="U50" s="17">
        <v>0.12895496756133801</v>
      </c>
      <c r="V50" s="17">
        <v>0.10010818175561199</v>
      </c>
      <c r="W50" s="17">
        <v>6.2425158931795698E-2</v>
      </c>
      <c r="X50" s="17">
        <v>8.6219662766945496E-2</v>
      </c>
      <c r="Y50" s="17">
        <v>6.5927290732073804E-2</v>
      </c>
      <c r="Z50" s="17">
        <v>3.5521334510018501E-2</v>
      </c>
      <c r="AA50" s="17">
        <v>8.9686412260057205E-2</v>
      </c>
      <c r="AB50" s="17"/>
      <c r="AC50" s="17">
        <v>2.3377215024247399E-2</v>
      </c>
      <c r="AD50" s="17">
        <v>0.11693110604873699</v>
      </c>
      <c r="AE50" s="17">
        <v>6.0172893361357102E-2</v>
      </c>
      <c r="AF50" s="17">
        <v>8.8682542070333603E-2</v>
      </c>
      <c r="AG50" s="17">
        <v>9.6555027302937996E-2</v>
      </c>
      <c r="AH50" s="17">
        <v>8.39566927689014E-2</v>
      </c>
      <c r="AI50" s="17">
        <v>6.9234126136585306E-2</v>
      </c>
      <c r="AJ50" s="17">
        <v>7.39973986633988E-2</v>
      </c>
      <c r="AK50" s="17">
        <v>6.0341396572084198E-2</v>
      </c>
      <c r="AL50" s="17">
        <v>0.14887510778865601</v>
      </c>
      <c r="AM50" s="17"/>
      <c r="AN50" s="17">
        <v>5.25736148526302E-2</v>
      </c>
      <c r="AO50" s="17">
        <v>0.10021465857669801</v>
      </c>
      <c r="AP50" s="17"/>
      <c r="AQ50" s="17">
        <v>6.1879637967964203E-2</v>
      </c>
      <c r="AR50" s="17">
        <v>9.5082722762687796E-2</v>
      </c>
      <c r="AS50" s="17"/>
      <c r="AT50" s="17">
        <v>6.9610007733917498E-2</v>
      </c>
      <c r="AU50" s="17">
        <v>0.11106863217902301</v>
      </c>
      <c r="AV50" s="17"/>
      <c r="AW50" s="17">
        <v>8.0870063482015503E-2</v>
      </c>
      <c r="AX50" s="17">
        <v>7.0372247647225397E-2</v>
      </c>
      <c r="AY50" s="17"/>
      <c r="AZ50" s="17">
        <v>6.5241176274214094E-2</v>
      </c>
      <c r="BA50" s="17">
        <v>8.6280750605579506E-2</v>
      </c>
    </row>
    <row r="51" spans="2:53" x14ac:dyDescent="0.35">
      <c r="B51" t="s">
        <v>89</v>
      </c>
      <c r="C51" s="17">
        <v>1.8186955177285202E-2</v>
      </c>
      <c r="D51" s="17">
        <v>1.8584159841465098E-2</v>
      </c>
      <c r="E51" s="17">
        <v>1.78061126609626E-2</v>
      </c>
      <c r="F51" s="17"/>
      <c r="G51" s="17">
        <v>8.4877466785594005E-3</v>
      </c>
      <c r="H51" s="17">
        <v>8.9451142097285094E-3</v>
      </c>
      <c r="I51" s="17">
        <v>1.3781111627624401E-2</v>
      </c>
      <c r="J51" s="17">
        <v>1.93422214356282E-2</v>
      </c>
      <c r="K51" s="17">
        <v>2.0628219148073602E-2</v>
      </c>
      <c r="L51" s="17">
        <v>5.8675132384716402E-2</v>
      </c>
      <c r="M51" s="17"/>
      <c r="N51" s="17">
        <v>9.9177867697879604E-3</v>
      </c>
      <c r="O51" s="17">
        <v>1.8871565199087399E-2</v>
      </c>
      <c r="P51" s="17">
        <v>6.2293973257019998E-2</v>
      </c>
      <c r="Q51" s="17">
        <v>3.0125732567199401E-2</v>
      </c>
      <c r="R51" s="17"/>
      <c r="S51" s="17">
        <v>9.2874695392774504E-3</v>
      </c>
      <c r="T51" s="17">
        <v>1.1605779722841001E-2</v>
      </c>
      <c r="U51" s="17">
        <v>1.504598492764E-2</v>
      </c>
      <c r="V51" s="17">
        <v>2.4647849033606301E-2</v>
      </c>
      <c r="W51" s="17">
        <v>2.0040791631150998E-2</v>
      </c>
      <c r="X51" s="17">
        <v>9.8216132706047503E-3</v>
      </c>
      <c r="Y51" s="17">
        <v>2.55887935682052E-2</v>
      </c>
      <c r="Z51" s="17">
        <v>3.09539343899655E-2</v>
      </c>
      <c r="AA51" s="17">
        <v>2.8774681871543702E-2</v>
      </c>
      <c r="AB51" s="17"/>
      <c r="AC51" s="17">
        <v>1.2456694880759E-2</v>
      </c>
      <c r="AD51" s="17">
        <v>2.11351449710632E-2</v>
      </c>
      <c r="AE51" s="17">
        <v>1.62846490862927E-2</v>
      </c>
      <c r="AF51" s="17">
        <v>6.2268930954172902E-3</v>
      </c>
      <c r="AG51" s="17">
        <v>0</v>
      </c>
      <c r="AH51" s="17">
        <v>0</v>
      </c>
      <c r="AI51" s="17">
        <v>2.4609276386859499E-2</v>
      </c>
      <c r="AJ51" s="17">
        <v>0</v>
      </c>
      <c r="AK51" s="17">
        <v>8.5941796979031801E-3</v>
      </c>
      <c r="AL51" s="17">
        <v>2.6579657213586801E-2</v>
      </c>
      <c r="AM51" s="17"/>
      <c r="AN51" s="17">
        <v>6.7681384383797803E-3</v>
      </c>
      <c r="AO51" s="17">
        <v>3.2307835335921499E-2</v>
      </c>
      <c r="AP51" s="17"/>
      <c r="AQ51" s="17">
        <v>9.9737326373835495E-3</v>
      </c>
      <c r="AR51" s="17">
        <v>2.96026369636899E-2</v>
      </c>
      <c r="AS51" s="17"/>
      <c r="AT51" s="17">
        <v>1.32971694219619E-2</v>
      </c>
      <c r="AU51" s="17">
        <v>5.05556369057657E-2</v>
      </c>
      <c r="AV51" s="17"/>
      <c r="AW51" s="17">
        <v>2.48938476988343E-2</v>
      </c>
      <c r="AX51" s="17">
        <v>1.0205156380899401E-2</v>
      </c>
      <c r="AY51" s="17"/>
      <c r="AZ51" s="17">
        <v>8.6094628776908402E-3</v>
      </c>
      <c r="BA51" s="17">
        <v>2.7537791198460601E-2</v>
      </c>
    </row>
    <row r="52" spans="2:53" x14ac:dyDescent="0.35">
      <c r="B52" t="s">
        <v>69</v>
      </c>
      <c r="C52" s="17">
        <v>5.2300708608090697E-3</v>
      </c>
      <c r="D52" s="17">
        <v>3.5522160394660099E-3</v>
      </c>
      <c r="E52" s="17">
        <v>6.9126309587484603E-3</v>
      </c>
      <c r="F52" s="17"/>
      <c r="G52" s="17">
        <v>1.6180491551847798E-2</v>
      </c>
      <c r="H52" s="17">
        <v>5.1870853964739397E-3</v>
      </c>
      <c r="I52" s="17">
        <v>2.1316512739334502E-3</v>
      </c>
      <c r="J52" s="17">
        <v>4.1452354945305803E-3</v>
      </c>
      <c r="K52" s="17">
        <v>7.62907666312503E-3</v>
      </c>
      <c r="L52" s="17">
        <v>7.9072831955459104E-3</v>
      </c>
      <c r="M52" s="17"/>
      <c r="N52" s="17">
        <v>1.2654058849653001E-3</v>
      </c>
      <c r="O52" s="17">
        <v>1.1580587682298801E-2</v>
      </c>
      <c r="P52" s="17">
        <v>8.4100465385460402E-3</v>
      </c>
      <c r="Q52" s="17">
        <v>4.2811163997417502E-2</v>
      </c>
      <c r="R52" s="17"/>
      <c r="S52" s="17">
        <v>3.8747233505653498E-3</v>
      </c>
      <c r="T52" s="17">
        <v>1.39091644716294E-2</v>
      </c>
      <c r="U52" s="17">
        <v>7.6197278289039097E-3</v>
      </c>
      <c r="V52" s="17">
        <v>0</v>
      </c>
      <c r="W52" s="17">
        <v>6.7372852445758899E-3</v>
      </c>
      <c r="X52" s="17">
        <v>5.9230475837527604E-3</v>
      </c>
      <c r="Y52" s="17">
        <v>4.2375537109624302E-3</v>
      </c>
      <c r="Z52" s="17">
        <v>0</v>
      </c>
      <c r="AA52" s="17">
        <v>0</v>
      </c>
      <c r="AB52" s="17"/>
      <c r="AC52" s="17">
        <v>3.1894503183564301E-3</v>
      </c>
      <c r="AD52" s="17">
        <v>0</v>
      </c>
      <c r="AE52" s="17">
        <v>0</v>
      </c>
      <c r="AF52" s="17">
        <v>4.4393944460956103E-3</v>
      </c>
      <c r="AG52" s="17">
        <v>0</v>
      </c>
      <c r="AH52" s="17">
        <v>3.1616649335614498E-2</v>
      </c>
      <c r="AI52" s="17">
        <v>2.9833237065530998E-3</v>
      </c>
      <c r="AJ52" s="17">
        <v>0</v>
      </c>
      <c r="AK52" s="17">
        <v>0</v>
      </c>
      <c r="AL52" s="17">
        <v>1.0359880619868801E-2</v>
      </c>
      <c r="AM52" s="17"/>
      <c r="AN52" s="17">
        <v>6.6628414110008599E-4</v>
      </c>
      <c r="AO52" s="17">
        <v>1.1543530726824E-2</v>
      </c>
      <c r="AP52" s="17"/>
      <c r="AQ52" s="17">
        <v>6.3897642836192598E-4</v>
      </c>
      <c r="AR52" s="17">
        <v>9.8077009919496395E-3</v>
      </c>
      <c r="AS52" s="17"/>
      <c r="AT52" s="17">
        <v>2.49933274399865E-3</v>
      </c>
      <c r="AU52" s="17">
        <v>1.7246140324335898E-2</v>
      </c>
      <c r="AV52" s="17"/>
      <c r="AW52" s="17">
        <v>7.8231974841565192E-3</v>
      </c>
      <c r="AX52" s="17">
        <v>2.1320125295865499E-3</v>
      </c>
      <c r="AY52" s="17"/>
      <c r="AZ52" s="17">
        <v>1.2447079199265801E-3</v>
      </c>
      <c r="BA52" s="17">
        <v>9.1211181390866997E-3</v>
      </c>
    </row>
    <row r="53" spans="2:53" x14ac:dyDescent="0.35">
      <c r="B53" t="s">
        <v>90</v>
      </c>
      <c r="C53" s="17">
        <v>0.90069604188028196</v>
      </c>
      <c r="D53" s="17">
        <v>0.90297076203692905</v>
      </c>
      <c r="E53" s="17">
        <v>0.89833198160620897</v>
      </c>
      <c r="F53" s="17"/>
      <c r="G53" s="17">
        <v>0.92112854976262604</v>
      </c>
      <c r="H53" s="17">
        <v>0.93245941915402697</v>
      </c>
      <c r="I53" s="17">
        <v>0.904749611135652</v>
      </c>
      <c r="J53" s="17">
        <v>0.89599602329066697</v>
      </c>
      <c r="K53" s="17">
        <v>0.86817286401860305</v>
      </c>
      <c r="L53" s="17">
        <v>0.86029504949951596</v>
      </c>
      <c r="M53" s="17"/>
      <c r="N53" s="17">
        <v>0.93165506593707703</v>
      </c>
      <c r="O53" s="17">
        <v>0.848790840658186</v>
      </c>
      <c r="P53" s="17">
        <v>0.79618254649275799</v>
      </c>
      <c r="Q53" s="17">
        <v>0.78070976522223301</v>
      </c>
      <c r="R53" s="17"/>
      <c r="S53" s="17">
        <v>0.94108047259639604</v>
      </c>
      <c r="T53" s="17">
        <v>0.90954600672369001</v>
      </c>
      <c r="U53" s="17">
        <v>0.84837931968211799</v>
      </c>
      <c r="V53" s="17">
        <v>0.87524396921078196</v>
      </c>
      <c r="W53" s="17">
        <v>0.91079676419247702</v>
      </c>
      <c r="X53" s="17">
        <v>0.89803567637869697</v>
      </c>
      <c r="Y53" s="17">
        <v>0.90424636198875896</v>
      </c>
      <c r="Z53" s="17">
        <v>0.93352473110001599</v>
      </c>
      <c r="AA53" s="17">
        <v>0.881538905868399</v>
      </c>
      <c r="AB53" s="17"/>
      <c r="AC53" s="17">
        <v>0.96097663977663705</v>
      </c>
      <c r="AD53" s="17">
        <v>0.86193374898020003</v>
      </c>
      <c r="AE53" s="17">
        <v>0.92354245755234998</v>
      </c>
      <c r="AF53" s="17">
        <v>0.90065117038815301</v>
      </c>
      <c r="AG53" s="17">
        <v>0.90344497269706203</v>
      </c>
      <c r="AH53" s="17">
        <v>0.88442665789548403</v>
      </c>
      <c r="AI53" s="17">
        <v>0.90317327377000201</v>
      </c>
      <c r="AJ53" s="17">
        <v>0.92600260133660095</v>
      </c>
      <c r="AK53" s="17">
        <v>0.93106442373001297</v>
      </c>
      <c r="AL53" s="17">
        <v>0.81418535437788797</v>
      </c>
      <c r="AM53" s="17"/>
      <c r="AN53" s="17">
        <v>0.93999196256788997</v>
      </c>
      <c r="AO53" s="17">
        <v>0.85593397536055604</v>
      </c>
      <c r="AP53" s="17"/>
      <c r="AQ53" s="17">
        <v>0.92750765296629001</v>
      </c>
      <c r="AR53" s="17">
        <v>0.86550693928167299</v>
      </c>
      <c r="AS53" s="17"/>
      <c r="AT53" s="17">
        <v>0.91459349010012203</v>
      </c>
      <c r="AU53" s="17">
        <v>0.82112959059087598</v>
      </c>
      <c r="AV53" s="17"/>
      <c r="AW53" s="17">
        <v>0.88641289133499401</v>
      </c>
      <c r="AX53" s="17">
        <v>0.91729058344228898</v>
      </c>
      <c r="AY53" s="17"/>
      <c r="AZ53" s="17">
        <v>0.92490465292816804</v>
      </c>
      <c r="BA53" s="17">
        <v>0.87706034005687294</v>
      </c>
    </row>
    <row r="54" spans="2:53"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row>
    <row r="55" spans="2:53" x14ac:dyDescent="0.35">
      <c r="B55" s="6" t="s">
        <v>96</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row>
    <row r="56" spans="2:53" x14ac:dyDescent="0.35">
      <c r="B56" s="24" t="s">
        <v>72</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row>
    <row r="57" spans="2:53" x14ac:dyDescent="0.35">
      <c r="B57" t="s">
        <v>86</v>
      </c>
      <c r="C57" s="17">
        <v>0.71785010387662895</v>
      </c>
      <c r="D57" s="17">
        <v>0.68493292195567501</v>
      </c>
      <c r="E57" s="17">
        <v>0.75087365263533101</v>
      </c>
      <c r="F57" s="17"/>
      <c r="G57" s="17">
        <v>0.65143216877711796</v>
      </c>
      <c r="H57" s="17">
        <v>0.72254269765629398</v>
      </c>
      <c r="I57" s="17">
        <v>0.667806194906158</v>
      </c>
      <c r="J57" s="17">
        <v>0.75473651968459199</v>
      </c>
      <c r="K57" s="17">
        <v>0.74057647742346799</v>
      </c>
      <c r="L57" s="17">
        <v>0.77663121677969904</v>
      </c>
      <c r="M57" s="17"/>
      <c r="N57" s="17">
        <v>0.72883637098546705</v>
      </c>
      <c r="O57" s="17">
        <v>0.69529480062840998</v>
      </c>
      <c r="P57" s="17">
        <v>0.67519122301540802</v>
      </c>
      <c r="Q57" s="17">
        <v>0.67032414425217801</v>
      </c>
      <c r="R57" s="17"/>
      <c r="S57" s="17">
        <v>0.73592815551998803</v>
      </c>
      <c r="T57" s="17">
        <v>0.72319055424513001</v>
      </c>
      <c r="U57" s="17">
        <v>0.73244634722493696</v>
      </c>
      <c r="V57" s="17">
        <v>0.656380001659148</v>
      </c>
      <c r="W57" s="17">
        <v>0.68540035663082199</v>
      </c>
      <c r="X57" s="17">
        <v>0.69440781767402504</v>
      </c>
      <c r="Y57" s="17">
        <v>0.71681316506019399</v>
      </c>
      <c r="Z57" s="17">
        <v>0.76116403331381</v>
      </c>
      <c r="AA57" s="17">
        <v>0.75460703866051404</v>
      </c>
      <c r="AB57" s="17"/>
      <c r="AC57" s="17">
        <v>0.76398524413457103</v>
      </c>
      <c r="AD57" s="17">
        <v>0.83286404913419898</v>
      </c>
      <c r="AE57" s="17">
        <v>0.62773105891113001</v>
      </c>
      <c r="AF57" s="17">
        <v>0.642905212027722</v>
      </c>
      <c r="AG57" s="17">
        <v>0.71136424388574704</v>
      </c>
      <c r="AH57" s="17">
        <v>0.73978189355189505</v>
      </c>
      <c r="AI57" s="17">
        <v>0.790523756194495</v>
      </c>
      <c r="AJ57" s="17">
        <v>0.67258816069670302</v>
      </c>
      <c r="AK57" s="17">
        <v>0.76597875464153797</v>
      </c>
      <c r="AL57" s="17">
        <v>0.637262884643087</v>
      </c>
      <c r="AM57" s="17"/>
      <c r="AN57" s="17">
        <v>0.68288967755069496</v>
      </c>
      <c r="AO57" s="17">
        <v>0.76863156608317296</v>
      </c>
      <c r="AP57" s="17"/>
      <c r="AQ57" s="17">
        <v>0.69655638441529399</v>
      </c>
      <c r="AR57" s="17">
        <v>0.75649509200927101</v>
      </c>
      <c r="AS57" s="17"/>
      <c r="AT57" s="17">
        <v>0.72137317204780305</v>
      </c>
      <c r="AU57" s="17">
        <v>0.69849420033366905</v>
      </c>
      <c r="AV57" s="17"/>
      <c r="AW57" s="17">
        <v>0.69376463282549705</v>
      </c>
      <c r="AX57" s="17">
        <v>0.74595211137234196</v>
      </c>
      <c r="AY57" s="17"/>
      <c r="AZ57" s="17">
        <v>0.66297080832351796</v>
      </c>
      <c r="BA57" s="17">
        <v>0.77143065269069599</v>
      </c>
    </row>
    <row r="58" spans="2:53" x14ac:dyDescent="0.35">
      <c r="B58" t="s">
        <v>87</v>
      </c>
      <c r="C58" s="17">
        <v>0.22526777805949699</v>
      </c>
      <c r="D58" s="17">
        <v>0.25711578839837401</v>
      </c>
      <c r="E58" s="17">
        <v>0.193262226094946</v>
      </c>
      <c r="F58" s="17"/>
      <c r="G58" s="17">
        <v>0.248293567107017</v>
      </c>
      <c r="H58" s="17">
        <v>0.221599748165213</v>
      </c>
      <c r="I58" s="17">
        <v>0.26650866072329799</v>
      </c>
      <c r="J58" s="17">
        <v>0.19748264930661899</v>
      </c>
      <c r="K58" s="17">
        <v>0.209133597872661</v>
      </c>
      <c r="L58" s="17">
        <v>0.184090552932972</v>
      </c>
      <c r="M58" s="17"/>
      <c r="N58" s="17">
        <v>0.223728814334342</v>
      </c>
      <c r="O58" s="17">
        <v>0.22428036007146601</v>
      </c>
      <c r="P58" s="17">
        <v>0.241659629075368</v>
      </c>
      <c r="Q58" s="17">
        <v>0.23900935783456101</v>
      </c>
      <c r="R58" s="17"/>
      <c r="S58" s="17">
        <v>0.22618261940006701</v>
      </c>
      <c r="T58" s="17">
        <v>0.21297765719334499</v>
      </c>
      <c r="U58" s="17">
        <v>0.20177396532321101</v>
      </c>
      <c r="V58" s="17">
        <v>0.26049764039907602</v>
      </c>
      <c r="W58" s="17">
        <v>0.26121455349544498</v>
      </c>
      <c r="X58" s="17">
        <v>0.248686979522137</v>
      </c>
      <c r="Y58" s="17">
        <v>0.23861078363511801</v>
      </c>
      <c r="Z58" s="17">
        <v>0.181495495216665</v>
      </c>
      <c r="AA58" s="17">
        <v>0.19107625648377799</v>
      </c>
      <c r="AB58" s="17"/>
      <c r="AC58" s="17">
        <v>0.19619099582406599</v>
      </c>
      <c r="AD58" s="17">
        <v>0.12501787126460001</v>
      </c>
      <c r="AE58" s="17">
        <v>0.32347182684616799</v>
      </c>
      <c r="AF58" s="17">
        <v>0.27426599881432401</v>
      </c>
      <c r="AG58" s="17">
        <v>0.21858026878501699</v>
      </c>
      <c r="AH58" s="17">
        <v>0.18419341248808599</v>
      </c>
      <c r="AI58" s="17">
        <v>0.176738967860742</v>
      </c>
      <c r="AJ58" s="17">
        <v>0.28218412401475901</v>
      </c>
      <c r="AK58" s="17">
        <v>0.19163801647869899</v>
      </c>
      <c r="AL58" s="17">
        <v>0.25207996038159802</v>
      </c>
      <c r="AM58" s="17"/>
      <c r="AN58" s="17">
        <v>0.25735270208817801</v>
      </c>
      <c r="AO58" s="17">
        <v>0.17990703951755099</v>
      </c>
      <c r="AP58" s="17"/>
      <c r="AQ58" s="17">
        <v>0.248269258014645</v>
      </c>
      <c r="AR58" s="17">
        <v>0.18607200789501199</v>
      </c>
      <c r="AS58" s="17"/>
      <c r="AT58" s="17">
        <v>0.22597258057417</v>
      </c>
      <c r="AU58" s="17">
        <v>0.220239245023724</v>
      </c>
      <c r="AV58" s="17"/>
      <c r="AW58" s="17">
        <v>0.24118142845243501</v>
      </c>
      <c r="AX58" s="17">
        <v>0.207542800438208</v>
      </c>
      <c r="AY58" s="17"/>
      <c r="AZ58" s="17">
        <v>0.277319498992951</v>
      </c>
      <c r="BA58" s="17">
        <v>0.174447887858245</v>
      </c>
    </row>
    <row r="59" spans="2:53" x14ac:dyDescent="0.35">
      <c r="B59" t="s">
        <v>88</v>
      </c>
      <c r="C59" s="17">
        <v>4.0333657116727602E-2</v>
      </c>
      <c r="D59" s="17">
        <v>4.3065856864401203E-2</v>
      </c>
      <c r="E59" s="17">
        <v>3.7637744136734597E-2</v>
      </c>
      <c r="F59" s="17"/>
      <c r="G59" s="17">
        <v>6.3448670879487606E-2</v>
      </c>
      <c r="H59" s="17">
        <v>4.8668135142812298E-2</v>
      </c>
      <c r="I59" s="17">
        <v>5.5187867069877598E-2</v>
      </c>
      <c r="J59" s="17">
        <v>2.8435941634471499E-2</v>
      </c>
      <c r="K59" s="17">
        <v>2.2880486138327799E-2</v>
      </c>
      <c r="L59" s="17">
        <v>1.6934942183378199E-2</v>
      </c>
      <c r="M59" s="17"/>
      <c r="N59" s="17">
        <v>3.8585734480094502E-2</v>
      </c>
      <c r="O59" s="17">
        <v>4.6623851166883203E-2</v>
      </c>
      <c r="P59" s="17">
        <v>5.1706136613163402E-2</v>
      </c>
      <c r="Q59" s="17">
        <v>2.8881713068089399E-2</v>
      </c>
      <c r="R59" s="17"/>
      <c r="S59" s="17">
        <v>2.6265055133165599E-2</v>
      </c>
      <c r="T59" s="17">
        <v>4.2923613433018003E-2</v>
      </c>
      <c r="U59" s="17">
        <v>4.8129301381876301E-2</v>
      </c>
      <c r="V59" s="17">
        <v>5.6522757533319701E-2</v>
      </c>
      <c r="W59" s="17">
        <v>3.1041515094742098E-2</v>
      </c>
      <c r="X59" s="17">
        <v>4.7083589412633201E-2</v>
      </c>
      <c r="Y59" s="17">
        <v>2.33882823200189E-2</v>
      </c>
      <c r="Z59" s="17">
        <v>4.8544960046220997E-2</v>
      </c>
      <c r="AA59" s="17">
        <v>4.5845933044913502E-2</v>
      </c>
      <c r="AB59" s="17"/>
      <c r="AC59" s="17">
        <v>2.7957184249231201E-2</v>
      </c>
      <c r="AD59" s="17">
        <v>2.2272293258250701E-2</v>
      </c>
      <c r="AE59" s="17">
        <v>4.1320081561380201E-2</v>
      </c>
      <c r="AF59" s="17">
        <v>6.9699289254335398E-2</v>
      </c>
      <c r="AG59" s="17">
        <v>7.0055487329236402E-2</v>
      </c>
      <c r="AH59" s="17">
        <v>3.6076067348516802E-2</v>
      </c>
      <c r="AI59" s="17">
        <v>1.7492518222977201E-2</v>
      </c>
      <c r="AJ59" s="17">
        <v>4.5227715288538597E-2</v>
      </c>
      <c r="AK59" s="17">
        <v>3.3789049181860299E-2</v>
      </c>
      <c r="AL59" s="17">
        <v>8.1493821631275498E-2</v>
      </c>
      <c r="AM59" s="17"/>
      <c r="AN59" s="17">
        <v>5.20320685899913E-2</v>
      </c>
      <c r="AO59" s="17">
        <v>2.2902463603089399E-2</v>
      </c>
      <c r="AP59" s="17"/>
      <c r="AQ59" s="17">
        <v>4.6396593399329701E-2</v>
      </c>
      <c r="AR59" s="17">
        <v>2.8840427348312599E-2</v>
      </c>
      <c r="AS59" s="17"/>
      <c r="AT59" s="17">
        <v>3.8815546013510401E-2</v>
      </c>
      <c r="AU59" s="17">
        <v>4.6180704736226597E-2</v>
      </c>
      <c r="AV59" s="17"/>
      <c r="AW59" s="17">
        <v>4.0890136467184299E-2</v>
      </c>
      <c r="AX59" s="17">
        <v>3.90468976194977E-2</v>
      </c>
      <c r="AY59" s="17"/>
      <c r="AZ59" s="17">
        <v>5.0697875659788297E-2</v>
      </c>
      <c r="BA59" s="17">
        <v>3.0214713133040898E-2</v>
      </c>
    </row>
    <row r="60" spans="2:53" x14ac:dyDescent="0.35">
      <c r="B60" t="s">
        <v>89</v>
      </c>
      <c r="C60" s="17">
        <v>1.24672771974822E-2</v>
      </c>
      <c r="D60" s="17">
        <v>1.3301319434754899E-2</v>
      </c>
      <c r="E60" s="17">
        <v>1.1644451329282501E-2</v>
      </c>
      <c r="F60" s="17"/>
      <c r="G60" s="17">
        <v>2.5585216257402999E-2</v>
      </c>
      <c r="H60" s="17">
        <v>5.4794723785701301E-3</v>
      </c>
      <c r="I60" s="17">
        <v>8.4866906101693698E-3</v>
      </c>
      <c r="J60" s="17">
        <v>1.6845053296530299E-2</v>
      </c>
      <c r="K60" s="17">
        <v>1.80687168532126E-2</v>
      </c>
      <c r="L60" s="17">
        <v>1.44360049084056E-2</v>
      </c>
      <c r="M60" s="17"/>
      <c r="N60" s="17">
        <v>7.3228425287002403E-3</v>
      </c>
      <c r="O60" s="17">
        <v>1.85884859697012E-2</v>
      </c>
      <c r="P60" s="17">
        <v>3.1443011296060197E-2</v>
      </c>
      <c r="Q60" s="17">
        <v>3.7647130051426503E-2</v>
      </c>
      <c r="R60" s="17"/>
      <c r="S60" s="17">
        <v>9.2874696441946694E-3</v>
      </c>
      <c r="T60" s="17">
        <v>8.1062745023057093E-3</v>
      </c>
      <c r="U60" s="17">
        <v>1.76503860699758E-2</v>
      </c>
      <c r="V60" s="17">
        <v>2.0889328966406401E-2</v>
      </c>
      <c r="W60" s="17">
        <v>1.56062895344149E-2</v>
      </c>
      <c r="X60" s="17">
        <v>9.8216133912045894E-3</v>
      </c>
      <c r="Y60" s="17">
        <v>1.69502152737065E-2</v>
      </c>
      <c r="Z60" s="17">
        <v>8.7955114233041407E-3</v>
      </c>
      <c r="AA60" s="17">
        <v>8.4707718107946903E-3</v>
      </c>
      <c r="AB60" s="17"/>
      <c r="AC60" s="17">
        <v>8.6771254737753999E-3</v>
      </c>
      <c r="AD60" s="17">
        <v>1.9845786342949999E-2</v>
      </c>
      <c r="AE60" s="17">
        <v>7.47703268132246E-3</v>
      </c>
      <c r="AF60" s="17">
        <v>7.7750352829631299E-3</v>
      </c>
      <c r="AG60" s="17">
        <v>0</v>
      </c>
      <c r="AH60" s="17">
        <v>8.3319772758876295E-3</v>
      </c>
      <c r="AI60" s="17">
        <v>1.22614340152329E-2</v>
      </c>
      <c r="AJ60" s="17">
        <v>0</v>
      </c>
      <c r="AK60" s="17">
        <v>8.5941796979031801E-3</v>
      </c>
      <c r="AL60" s="17">
        <v>1.81902794281153E-2</v>
      </c>
      <c r="AM60" s="17"/>
      <c r="AN60" s="17">
        <v>6.7132740730707101E-3</v>
      </c>
      <c r="AO60" s="17">
        <v>2.0198128510748498E-2</v>
      </c>
      <c r="AP60" s="17"/>
      <c r="AQ60" s="17">
        <v>6.7168124919137796E-3</v>
      </c>
      <c r="AR60" s="17">
        <v>2.1234071646385601E-2</v>
      </c>
      <c r="AS60" s="17"/>
      <c r="AT60" s="17">
        <v>1.1073289173724601E-2</v>
      </c>
      <c r="AU60" s="17">
        <v>2.2370046026590502E-2</v>
      </c>
      <c r="AV60" s="17"/>
      <c r="AW60" s="17">
        <v>1.7709012026812399E-2</v>
      </c>
      <c r="AX60" s="17">
        <v>6.2175061675731899E-3</v>
      </c>
      <c r="AY60" s="17"/>
      <c r="AZ60" s="17">
        <v>7.8778935999844705E-3</v>
      </c>
      <c r="BA60" s="17">
        <v>1.6948050673049501E-2</v>
      </c>
    </row>
    <row r="61" spans="2:53" x14ac:dyDescent="0.35">
      <c r="B61" t="s">
        <v>69</v>
      </c>
      <c r="C61" s="17">
        <v>4.0811837496645496E-3</v>
      </c>
      <c r="D61" s="17">
        <v>1.5841133467949099E-3</v>
      </c>
      <c r="E61" s="17">
        <v>6.5819258037060104E-3</v>
      </c>
      <c r="F61" s="17"/>
      <c r="G61" s="17">
        <v>1.1240376978974599E-2</v>
      </c>
      <c r="H61" s="17">
        <v>1.70994665711104E-3</v>
      </c>
      <c r="I61" s="17">
        <v>2.0105866904966498E-3</v>
      </c>
      <c r="J61" s="17">
        <v>2.4998360777867198E-3</v>
      </c>
      <c r="K61" s="17">
        <v>9.3407217123303108E-3</v>
      </c>
      <c r="L61" s="17">
        <v>7.9072831955459104E-3</v>
      </c>
      <c r="M61" s="17"/>
      <c r="N61" s="17">
        <v>1.5262376713958501E-3</v>
      </c>
      <c r="O61" s="17">
        <v>1.52125021635402E-2</v>
      </c>
      <c r="P61" s="17">
        <v>0</v>
      </c>
      <c r="Q61" s="17">
        <v>2.4137654793744599E-2</v>
      </c>
      <c r="R61" s="17"/>
      <c r="S61" s="17">
        <v>2.3367003025841601E-3</v>
      </c>
      <c r="T61" s="17">
        <v>1.28019006262006E-2</v>
      </c>
      <c r="U61" s="17">
        <v>0</v>
      </c>
      <c r="V61" s="17">
        <v>5.7102714420497703E-3</v>
      </c>
      <c r="W61" s="17">
        <v>6.7372852445758899E-3</v>
      </c>
      <c r="X61" s="17">
        <v>0</v>
      </c>
      <c r="Y61" s="17">
        <v>4.2375537109624302E-3</v>
      </c>
      <c r="Z61" s="17">
        <v>0</v>
      </c>
      <c r="AA61" s="17">
        <v>0</v>
      </c>
      <c r="AB61" s="17"/>
      <c r="AC61" s="17">
        <v>3.1894503183564301E-3</v>
      </c>
      <c r="AD61" s="17">
        <v>0</v>
      </c>
      <c r="AE61" s="17">
        <v>0</v>
      </c>
      <c r="AF61" s="17">
        <v>5.3544646206560402E-3</v>
      </c>
      <c r="AG61" s="17">
        <v>0</v>
      </c>
      <c r="AH61" s="17">
        <v>3.1616649335614498E-2</v>
      </c>
      <c r="AI61" s="17">
        <v>2.9833237065530998E-3</v>
      </c>
      <c r="AJ61" s="17">
        <v>0</v>
      </c>
      <c r="AK61" s="17">
        <v>0</v>
      </c>
      <c r="AL61" s="17">
        <v>1.0973053915924499E-2</v>
      </c>
      <c r="AM61" s="17"/>
      <c r="AN61" s="17">
        <v>1.0122776980651001E-3</v>
      </c>
      <c r="AO61" s="17">
        <v>8.3608022854375803E-3</v>
      </c>
      <c r="AP61" s="17"/>
      <c r="AQ61" s="17">
        <v>2.0609516788174598E-3</v>
      </c>
      <c r="AR61" s="17">
        <v>7.35840110101938E-3</v>
      </c>
      <c r="AS61" s="17"/>
      <c r="AT61" s="17">
        <v>2.7654121907928499E-3</v>
      </c>
      <c r="AU61" s="17">
        <v>1.27158038797904E-2</v>
      </c>
      <c r="AV61" s="17"/>
      <c r="AW61" s="17">
        <v>6.4547902280713198E-3</v>
      </c>
      <c r="AX61" s="17">
        <v>1.2406844023794799E-3</v>
      </c>
      <c r="AY61" s="17"/>
      <c r="AZ61" s="17">
        <v>1.13392342375836E-3</v>
      </c>
      <c r="BA61" s="17">
        <v>6.9586956449684901E-3</v>
      </c>
    </row>
    <row r="62" spans="2:53" x14ac:dyDescent="0.35">
      <c r="B62" t="s">
        <v>90</v>
      </c>
      <c r="C62" s="17">
        <v>0.943117881936126</v>
      </c>
      <c r="D62" s="17">
        <v>0.94204871035404902</v>
      </c>
      <c r="E62" s="17">
        <v>0.94413587873027705</v>
      </c>
      <c r="F62" s="17"/>
      <c r="G62" s="17">
        <v>0.89972573588413496</v>
      </c>
      <c r="H62" s="17">
        <v>0.94414244582150697</v>
      </c>
      <c r="I62" s="17">
        <v>0.93431485562945604</v>
      </c>
      <c r="J62" s="17">
        <v>0.95221916899121195</v>
      </c>
      <c r="K62" s="17">
        <v>0.94971007529612905</v>
      </c>
      <c r="L62" s="17">
        <v>0.96072176971266998</v>
      </c>
      <c r="M62" s="17"/>
      <c r="N62" s="17">
        <v>0.95256518531980905</v>
      </c>
      <c r="O62" s="17">
        <v>0.91957516069987499</v>
      </c>
      <c r="P62" s="17">
        <v>0.91685085209077599</v>
      </c>
      <c r="Q62" s="17">
        <v>0.90933350208673902</v>
      </c>
      <c r="R62" s="17"/>
      <c r="S62" s="17">
        <v>0.96211077492005603</v>
      </c>
      <c r="T62" s="17">
        <v>0.93616821143847595</v>
      </c>
      <c r="U62" s="17">
        <v>0.93422031254814797</v>
      </c>
      <c r="V62" s="17">
        <v>0.91687764205822397</v>
      </c>
      <c r="W62" s="17">
        <v>0.94661491012626697</v>
      </c>
      <c r="X62" s="17">
        <v>0.94309479719616196</v>
      </c>
      <c r="Y62" s="17">
        <v>0.955423948695312</v>
      </c>
      <c r="Z62" s="17">
        <v>0.94265952853047497</v>
      </c>
      <c r="AA62" s="17">
        <v>0.94568329514429195</v>
      </c>
      <c r="AB62" s="17"/>
      <c r="AC62" s="17">
        <v>0.96017623995863699</v>
      </c>
      <c r="AD62" s="17">
        <v>0.95788192039879905</v>
      </c>
      <c r="AE62" s="17">
        <v>0.95120288575729695</v>
      </c>
      <c r="AF62" s="17">
        <v>0.917171210842045</v>
      </c>
      <c r="AG62" s="17">
        <v>0.92994451267076395</v>
      </c>
      <c r="AH62" s="17">
        <v>0.92397530603998101</v>
      </c>
      <c r="AI62" s="17">
        <v>0.96726272405523706</v>
      </c>
      <c r="AJ62" s="17">
        <v>0.95477228471146103</v>
      </c>
      <c r="AK62" s="17">
        <v>0.95761677112023702</v>
      </c>
      <c r="AL62" s="17">
        <v>0.88934284502468497</v>
      </c>
      <c r="AM62" s="17"/>
      <c r="AN62" s="17">
        <v>0.94024237963887303</v>
      </c>
      <c r="AO62" s="17">
        <v>0.94853860560072401</v>
      </c>
      <c r="AP62" s="17"/>
      <c r="AQ62" s="17">
        <v>0.94482564242993905</v>
      </c>
      <c r="AR62" s="17">
        <v>0.942567099904283</v>
      </c>
      <c r="AS62" s="17"/>
      <c r="AT62" s="17">
        <v>0.94734575262197196</v>
      </c>
      <c r="AU62" s="17">
        <v>0.91873344535739299</v>
      </c>
      <c r="AV62" s="17"/>
      <c r="AW62" s="17">
        <v>0.93494606127793201</v>
      </c>
      <c r="AX62" s="17">
        <v>0.95349491181055002</v>
      </c>
      <c r="AY62" s="17"/>
      <c r="AZ62" s="17">
        <v>0.94029030731646901</v>
      </c>
      <c r="BA62" s="17">
        <v>0.94587854054894105</v>
      </c>
    </row>
    <row r="63" spans="2:53" x14ac:dyDescent="0.35">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row>
    <row r="64" spans="2:53" x14ac:dyDescent="0.35">
      <c r="B64" s="6" t="s">
        <v>97</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row>
    <row r="65" spans="2:53" x14ac:dyDescent="0.35">
      <c r="B65" s="24" t="s">
        <v>72</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row>
    <row r="66" spans="2:53" x14ac:dyDescent="0.35">
      <c r="B66" t="s">
        <v>86</v>
      </c>
      <c r="C66" s="17">
        <v>0.60512704734367395</v>
      </c>
      <c r="D66" s="17">
        <v>0.61396383726953996</v>
      </c>
      <c r="E66" s="17">
        <v>0.59629521211583303</v>
      </c>
      <c r="F66" s="17"/>
      <c r="G66" s="17">
        <v>0.64448219103376203</v>
      </c>
      <c r="H66" s="17">
        <v>0.69923459067050897</v>
      </c>
      <c r="I66" s="17">
        <v>0.628110716089332</v>
      </c>
      <c r="J66" s="17">
        <v>0.60514335717435097</v>
      </c>
      <c r="K66" s="17">
        <v>0.48346032678481898</v>
      </c>
      <c r="L66" s="17">
        <v>0.46876927051084499</v>
      </c>
      <c r="M66" s="17"/>
      <c r="N66" s="17">
        <v>0.63668569284930698</v>
      </c>
      <c r="O66" s="17">
        <v>0.48789256263636899</v>
      </c>
      <c r="P66" s="17">
        <v>0.58555807904772805</v>
      </c>
      <c r="Q66" s="17">
        <v>0.41000669419399999</v>
      </c>
      <c r="R66" s="17"/>
      <c r="S66" s="17">
        <v>0.67990668031311596</v>
      </c>
      <c r="T66" s="17">
        <v>0.61275793924070698</v>
      </c>
      <c r="U66" s="17">
        <v>0.59085632069139904</v>
      </c>
      <c r="V66" s="17">
        <v>0.53870604266962896</v>
      </c>
      <c r="W66" s="17">
        <v>0.61606684711694604</v>
      </c>
      <c r="X66" s="17">
        <v>0.59416718904574495</v>
      </c>
      <c r="Y66" s="17">
        <v>0.56482703500051601</v>
      </c>
      <c r="Z66" s="17">
        <v>0.59269215538452902</v>
      </c>
      <c r="AA66" s="17">
        <v>0.60750097271377101</v>
      </c>
      <c r="AB66" s="17"/>
      <c r="AC66" s="17">
        <v>0.65292916656852396</v>
      </c>
      <c r="AD66" s="17">
        <v>0.62879701348988104</v>
      </c>
      <c r="AE66" s="17">
        <v>0.63288505862939703</v>
      </c>
      <c r="AF66" s="17">
        <v>0.58130337631588203</v>
      </c>
      <c r="AG66" s="17">
        <v>0.61709553158573505</v>
      </c>
      <c r="AH66" s="17">
        <v>0.49787516165472401</v>
      </c>
      <c r="AI66" s="17">
        <v>0.58720138353515705</v>
      </c>
      <c r="AJ66" s="17">
        <v>0.71652042986702302</v>
      </c>
      <c r="AK66" s="17">
        <v>0.76870376559728304</v>
      </c>
      <c r="AL66" s="17">
        <v>0.42725125094515098</v>
      </c>
      <c r="AM66" s="17"/>
      <c r="AN66" s="17">
        <v>0.705758105773717</v>
      </c>
      <c r="AO66" s="17">
        <v>0.48245799566807201</v>
      </c>
      <c r="AP66" s="17"/>
      <c r="AQ66" s="17">
        <v>0.67480617135409204</v>
      </c>
      <c r="AR66" s="17">
        <v>0.51965986333289604</v>
      </c>
      <c r="AS66" s="17"/>
      <c r="AT66" s="17">
        <v>0.61725798683969202</v>
      </c>
      <c r="AU66" s="17">
        <v>0.52956516836952106</v>
      </c>
      <c r="AV66" s="17"/>
      <c r="AW66" s="17">
        <v>0.60934636996839597</v>
      </c>
      <c r="AX66" s="17">
        <v>0.59965480037000096</v>
      </c>
      <c r="AY66" s="17"/>
      <c r="AZ66" s="17">
        <v>0.70796164230738501</v>
      </c>
      <c r="BA66" s="17">
        <v>0.50472608593017598</v>
      </c>
    </row>
    <row r="67" spans="2:53" x14ac:dyDescent="0.35">
      <c r="B67" t="s">
        <v>87</v>
      </c>
      <c r="C67" s="17">
        <v>0.31940090572743701</v>
      </c>
      <c r="D67" s="17">
        <v>0.32470159814975902</v>
      </c>
      <c r="E67" s="17">
        <v>0.31402735938820903</v>
      </c>
      <c r="F67" s="17"/>
      <c r="G67" s="17">
        <v>0.241673786079728</v>
      </c>
      <c r="H67" s="17">
        <v>0.26420402988769198</v>
      </c>
      <c r="I67" s="17">
        <v>0.31553056027175402</v>
      </c>
      <c r="J67" s="17">
        <v>0.32257040553035399</v>
      </c>
      <c r="K67" s="17">
        <v>0.39211967684617699</v>
      </c>
      <c r="L67" s="17">
        <v>0.387982945880258</v>
      </c>
      <c r="M67" s="17"/>
      <c r="N67" s="17">
        <v>0.30518512562815803</v>
      </c>
      <c r="O67" s="17">
        <v>0.41015424182160698</v>
      </c>
      <c r="P67" s="17">
        <v>0.29206722269542301</v>
      </c>
      <c r="Q67" s="17">
        <v>0.45032546692354902</v>
      </c>
      <c r="R67" s="17"/>
      <c r="S67" s="17">
        <v>0.27599267053868298</v>
      </c>
      <c r="T67" s="17">
        <v>0.30702001251031102</v>
      </c>
      <c r="U67" s="17">
        <v>0.335744264463671</v>
      </c>
      <c r="V67" s="17">
        <v>0.34405496293881199</v>
      </c>
      <c r="W67" s="17">
        <v>0.29455885373496798</v>
      </c>
      <c r="X67" s="17">
        <v>0.35282617184141402</v>
      </c>
      <c r="Y67" s="17">
        <v>0.35416903331585398</v>
      </c>
      <c r="Z67" s="17">
        <v>0.32746966136248301</v>
      </c>
      <c r="AA67" s="17">
        <v>0.31626208292608199</v>
      </c>
      <c r="AB67" s="17"/>
      <c r="AC67" s="17">
        <v>0.29440178406673501</v>
      </c>
      <c r="AD67" s="17">
        <v>0.27648836825560302</v>
      </c>
      <c r="AE67" s="17">
        <v>0.28766765679408401</v>
      </c>
      <c r="AF67" s="17">
        <v>0.35297347965577303</v>
      </c>
      <c r="AG67" s="17">
        <v>0.340443708687168</v>
      </c>
      <c r="AH67" s="17">
        <v>0.408757599746157</v>
      </c>
      <c r="AI67" s="17">
        <v>0.33607897584063401</v>
      </c>
      <c r="AJ67" s="17">
        <v>0.26015939617925199</v>
      </c>
      <c r="AK67" s="17">
        <v>0.19664334911451001</v>
      </c>
      <c r="AL67" s="17">
        <v>0.41514892273672699</v>
      </c>
      <c r="AM67" s="17"/>
      <c r="AN67" s="17">
        <v>0.25580292568451701</v>
      </c>
      <c r="AO67" s="17">
        <v>0.39593453280941998</v>
      </c>
      <c r="AP67" s="17"/>
      <c r="AQ67" s="17">
        <v>0.28112855592131297</v>
      </c>
      <c r="AR67" s="17">
        <v>0.36515131029541797</v>
      </c>
      <c r="AS67" s="17"/>
      <c r="AT67" s="17">
        <v>0.31593036850922401</v>
      </c>
      <c r="AU67" s="17">
        <v>0.34972219651335001</v>
      </c>
      <c r="AV67" s="17"/>
      <c r="AW67" s="17">
        <v>0.30714847108551202</v>
      </c>
      <c r="AX67" s="17">
        <v>0.334620745957179</v>
      </c>
      <c r="AY67" s="17"/>
      <c r="AZ67" s="17">
        <v>0.24696914997337699</v>
      </c>
      <c r="BA67" s="17">
        <v>0.39011852674924902</v>
      </c>
    </row>
    <row r="68" spans="2:53" x14ac:dyDescent="0.35">
      <c r="B68" t="s">
        <v>88</v>
      </c>
      <c r="C68" s="17">
        <v>5.4012266123643099E-2</v>
      </c>
      <c r="D68" s="17">
        <v>4.3867680605597301E-2</v>
      </c>
      <c r="E68" s="17">
        <v>6.4205444343164497E-2</v>
      </c>
      <c r="F68" s="17"/>
      <c r="G68" s="17">
        <v>6.6744862048896694E-2</v>
      </c>
      <c r="H68" s="17">
        <v>2.6187208117746899E-2</v>
      </c>
      <c r="I68" s="17">
        <v>5.0959441061989699E-2</v>
      </c>
      <c r="J68" s="17">
        <v>4.6127843380888801E-2</v>
      </c>
      <c r="K68" s="17">
        <v>9.0365650785281401E-2</v>
      </c>
      <c r="L68" s="17">
        <v>8.7160398525599703E-2</v>
      </c>
      <c r="M68" s="17"/>
      <c r="N68" s="17">
        <v>4.5015918634121098E-2</v>
      </c>
      <c r="O68" s="17">
        <v>6.4384478202770698E-2</v>
      </c>
      <c r="P68" s="17">
        <v>8.0599661485942206E-2</v>
      </c>
      <c r="Q68" s="17">
        <v>8.6691469267667895E-2</v>
      </c>
      <c r="R68" s="17"/>
      <c r="S68" s="17">
        <v>3.4813179254029603E-2</v>
      </c>
      <c r="T68" s="17">
        <v>5.8117752325018403E-2</v>
      </c>
      <c r="U68" s="17">
        <v>4.0509571785051997E-2</v>
      </c>
      <c r="V68" s="17">
        <v>7.3653569812932196E-2</v>
      </c>
      <c r="W68" s="17">
        <v>5.3556153879942801E-2</v>
      </c>
      <c r="X68" s="17">
        <v>4.52095032650267E-2</v>
      </c>
      <c r="Y68" s="17">
        <v>6.8291270120885095E-2</v>
      </c>
      <c r="Z68" s="17">
        <v>6.6475271709631301E-2</v>
      </c>
      <c r="AA68" s="17">
        <v>5.7679071294867802E-2</v>
      </c>
      <c r="AB68" s="17"/>
      <c r="AC68" s="17">
        <v>3.7069035248342201E-2</v>
      </c>
      <c r="AD68" s="17">
        <v>7.4072199978447606E-2</v>
      </c>
      <c r="AE68" s="17">
        <v>7.9447284576518895E-2</v>
      </c>
      <c r="AF68" s="17">
        <v>4.8309912330299701E-2</v>
      </c>
      <c r="AG68" s="17">
        <v>4.2460759727097203E-2</v>
      </c>
      <c r="AH68" s="17">
        <v>4.8521036260033602E-2</v>
      </c>
      <c r="AI68" s="17">
        <v>4.9580588063898499E-2</v>
      </c>
      <c r="AJ68" s="17">
        <v>1.4624400066104401E-2</v>
      </c>
      <c r="AK68" s="17">
        <v>3.46528852882073E-2</v>
      </c>
      <c r="AL68" s="17">
        <v>0.109580007807608</v>
      </c>
      <c r="AM68" s="17"/>
      <c r="AN68" s="17">
        <v>3.3129285868844303E-2</v>
      </c>
      <c r="AO68" s="17">
        <v>7.91950498521172E-2</v>
      </c>
      <c r="AP68" s="17"/>
      <c r="AQ68" s="17">
        <v>3.7354200118605803E-2</v>
      </c>
      <c r="AR68" s="17">
        <v>7.36272025494034E-2</v>
      </c>
      <c r="AS68" s="17"/>
      <c r="AT68" s="17">
        <v>5.0590474908815103E-2</v>
      </c>
      <c r="AU68" s="17">
        <v>6.9995757858654306E-2</v>
      </c>
      <c r="AV68" s="17"/>
      <c r="AW68" s="17">
        <v>5.2477968561061801E-2</v>
      </c>
      <c r="AX68" s="17">
        <v>5.62259018023121E-2</v>
      </c>
      <c r="AY68" s="17"/>
      <c r="AZ68" s="17">
        <v>3.7526185349009103E-2</v>
      </c>
      <c r="BA68" s="17">
        <v>7.0108195322352504E-2</v>
      </c>
    </row>
    <row r="69" spans="2:53" x14ac:dyDescent="0.35">
      <c r="B69" t="s">
        <v>89</v>
      </c>
      <c r="C69" s="17">
        <v>1.5928879079934798E-2</v>
      </c>
      <c r="D69" s="17">
        <v>1.5390160426041501E-2</v>
      </c>
      <c r="E69" s="17">
        <v>1.6481928357393798E-2</v>
      </c>
      <c r="F69" s="17"/>
      <c r="G69" s="17">
        <v>3.5858783858639297E-2</v>
      </c>
      <c r="H69" s="17">
        <v>3.47713934724274E-3</v>
      </c>
      <c r="I69" s="17">
        <v>2.2578179437667198E-3</v>
      </c>
      <c r="J69" s="17">
        <v>2.0851330916764801E-2</v>
      </c>
      <c r="K69" s="17">
        <v>2.8849327074769199E-2</v>
      </c>
      <c r="L69" s="17">
        <v>4.8180101887751001E-2</v>
      </c>
      <c r="M69" s="17"/>
      <c r="N69" s="17">
        <v>1.03008448391134E-2</v>
      </c>
      <c r="O69" s="17">
        <v>2.47753488747652E-2</v>
      </c>
      <c r="P69" s="17">
        <v>4.1775036770906597E-2</v>
      </c>
      <c r="Q69" s="17">
        <v>1.01652056173653E-2</v>
      </c>
      <c r="R69" s="17"/>
      <c r="S69" s="17">
        <v>3.07604622095064E-3</v>
      </c>
      <c r="T69" s="17">
        <v>1.28019006262006E-2</v>
      </c>
      <c r="U69" s="17">
        <v>2.52701152309747E-2</v>
      </c>
      <c r="V69" s="17">
        <v>3.2164885074932502E-2</v>
      </c>
      <c r="W69" s="17">
        <v>2.9080860023566701E-2</v>
      </c>
      <c r="X69" s="17">
        <v>7.7971358478148498E-3</v>
      </c>
      <c r="Y69" s="17">
        <v>8.4751078517816304E-3</v>
      </c>
      <c r="Z69" s="17">
        <v>1.3362911543357199E-2</v>
      </c>
      <c r="AA69" s="17">
        <v>1.8557873065279E-2</v>
      </c>
      <c r="AB69" s="17"/>
      <c r="AC69" s="17">
        <v>1.2410563798042199E-2</v>
      </c>
      <c r="AD69" s="17">
        <v>2.0642418276069201E-2</v>
      </c>
      <c r="AE69" s="17">
        <v>0</v>
      </c>
      <c r="AF69" s="17">
        <v>8.7231262405211996E-3</v>
      </c>
      <c r="AG69" s="17">
        <v>0</v>
      </c>
      <c r="AH69" s="17">
        <v>1.32295530034714E-2</v>
      </c>
      <c r="AI69" s="17">
        <v>2.2943461702818801E-2</v>
      </c>
      <c r="AJ69" s="17">
        <v>0</v>
      </c>
      <c r="AK69" s="17">
        <v>0</v>
      </c>
      <c r="AL69" s="17">
        <v>4.8019818510513998E-2</v>
      </c>
      <c r="AM69" s="17"/>
      <c r="AN69" s="17">
        <v>2.5912857554939699E-3</v>
      </c>
      <c r="AO69" s="17">
        <v>3.2851076605665802E-2</v>
      </c>
      <c r="AP69" s="17"/>
      <c r="AQ69" s="17">
        <v>3.4558710619553498E-3</v>
      </c>
      <c r="AR69" s="17">
        <v>3.4203222721262999E-2</v>
      </c>
      <c r="AS69" s="17"/>
      <c r="AT69" s="17">
        <v>1.2646640830427399E-2</v>
      </c>
      <c r="AU69" s="17">
        <v>3.8001073378684601E-2</v>
      </c>
      <c r="AV69" s="17"/>
      <c r="AW69" s="17">
        <v>2.36455451093735E-2</v>
      </c>
      <c r="AX69" s="17">
        <v>6.7120630408187701E-3</v>
      </c>
      <c r="AY69" s="17"/>
      <c r="AZ69" s="17">
        <v>3.7408081690700301E-3</v>
      </c>
      <c r="BA69" s="17">
        <v>2.7828513027620801E-2</v>
      </c>
    </row>
    <row r="70" spans="2:53" x14ac:dyDescent="0.35">
      <c r="B70" t="s">
        <v>69</v>
      </c>
      <c r="C70" s="17">
        <v>5.5309017253112099E-3</v>
      </c>
      <c r="D70" s="17">
        <v>2.0767235490617999E-3</v>
      </c>
      <c r="E70" s="17">
        <v>8.9900557953999406E-3</v>
      </c>
      <c r="F70" s="17"/>
      <c r="G70" s="17">
        <v>1.1240376978974599E-2</v>
      </c>
      <c r="H70" s="17">
        <v>6.8970319768088297E-3</v>
      </c>
      <c r="I70" s="17">
        <v>3.14146463315821E-3</v>
      </c>
      <c r="J70" s="17">
        <v>5.3070629976412704E-3</v>
      </c>
      <c r="K70" s="17">
        <v>5.2050185089539203E-3</v>
      </c>
      <c r="L70" s="17">
        <v>7.9072831955459104E-3</v>
      </c>
      <c r="M70" s="17"/>
      <c r="N70" s="17">
        <v>2.8124180493008201E-3</v>
      </c>
      <c r="O70" s="17">
        <v>1.2793368464487901E-2</v>
      </c>
      <c r="P70" s="17">
        <v>0</v>
      </c>
      <c r="Q70" s="17">
        <v>4.2811163997417502E-2</v>
      </c>
      <c r="R70" s="17"/>
      <c r="S70" s="17">
        <v>6.2114236732205702E-3</v>
      </c>
      <c r="T70" s="17">
        <v>9.3023952977621706E-3</v>
      </c>
      <c r="U70" s="17">
        <v>7.6197278289039097E-3</v>
      </c>
      <c r="V70" s="17">
        <v>1.14205395036935E-2</v>
      </c>
      <c r="W70" s="17">
        <v>6.7372852445758899E-3</v>
      </c>
      <c r="X70" s="17">
        <v>0</v>
      </c>
      <c r="Y70" s="17">
        <v>4.2375537109624302E-3</v>
      </c>
      <c r="Z70" s="17">
        <v>0</v>
      </c>
      <c r="AA70" s="17">
        <v>0</v>
      </c>
      <c r="AB70" s="17"/>
      <c r="AC70" s="17">
        <v>3.1894503183564301E-3</v>
      </c>
      <c r="AD70" s="17">
        <v>0</v>
      </c>
      <c r="AE70" s="17">
        <v>0</v>
      </c>
      <c r="AF70" s="17">
        <v>8.6901054575235503E-3</v>
      </c>
      <c r="AG70" s="17">
        <v>0</v>
      </c>
      <c r="AH70" s="17">
        <v>3.1616649335614498E-2</v>
      </c>
      <c r="AI70" s="17">
        <v>4.1955908574910902E-3</v>
      </c>
      <c r="AJ70" s="17">
        <v>8.6957738876206406E-3</v>
      </c>
      <c r="AK70" s="17">
        <v>0</v>
      </c>
      <c r="AL70" s="17">
        <v>0</v>
      </c>
      <c r="AM70" s="17"/>
      <c r="AN70" s="17">
        <v>2.7183969174280902E-3</v>
      </c>
      <c r="AO70" s="17">
        <v>9.5613450647245701E-3</v>
      </c>
      <c r="AP70" s="17"/>
      <c r="AQ70" s="17">
        <v>3.2552015440334399E-3</v>
      </c>
      <c r="AR70" s="17">
        <v>7.35840110101938E-3</v>
      </c>
      <c r="AS70" s="17"/>
      <c r="AT70" s="17">
        <v>3.5745289118419002E-3</v>
      </c>
      <c r="AU70" s="17">
        <v>1.27158038797904E-2</v>
      </c>
      <c r="AV70" s="17"/>
      <c r="AW70" s="17">
        <v>7.38164527565694E-3</v>
      </c>
      <c r="AX70" s="17">
        <v>2.78648882968915E-3</v>
      </c>
      <c r="AY70" s="17"/>
      <c r="AZ70" s="17">
        <v>3.8022142011593001E-3</v>
      </c>
      <c r="BA70" s="17">
        <v>7.2186789706012696E-3</v>
      </c>
    </row>
    <row r="71" spans="2:53" x14ac:dyDescent="0.35">
      <c r="B71" t="s">
        <v>90</v>
      </c>
      <c r="C71" s="17">
        <v>0.92452795307111102</v>
      </c>
      <c r="D71" s="17">
        <v>0.93866543541929903</v>
      </c>
      <c r="E71" s="17">
        <v>0.91032257150404206</v>
      </c>
      <c r="F71" s="17"/>
      <c r="G71" s="17">
        <v>0.88615597711348904</v>
      </c>
      <c r="H71" s="17">
        <v>0.96343862055820195</v>
      </c>
      <c r="I71" s="17">
        <v>0.94364127636108497</v>
      </c>
      <c r="J71" s="17">
        <v>0.92771376270470496</v>
      </c>
      <c r="K71" s="17">
        <v>0.87558000363099597</v>
      </c>
      <c r="L71" s="17">
        <v>0.85675221639110299</v>
      </c>
      <c r="M71" s="17"/>
      <c r="N71" s="17">
        <v>0.94187081847746501</v>
      </c>
      <c r="O71" s="17">
        <v>0.89804680445797602</v>
      </c>
      <c r="P71" s="17">
        <v>0.87762530174315101</v>
      </c>
      <c r="Q71" s="17">
        <v>0.86033216111754895</v>
      </c>
      <c r="R71" s="17"/>
      <c r="S71" s="17">
        <v>0.955899350851799</v>
      </c>
      <c r="T71" s="17">
        <v>0.91977795175101895</v>
      </c>
      <c r="U71" s="17">
        <v>0.92660058515506905</v>
      </c>
      <c r="V71" s="17">
        <v>0.88276100560844195</v>
      </c>
      <c r="W71" s="17">
        <v>0.91062570085191497</v>
      </c>
      <c r="X71" s="17">
        <v>0.94699336088715802</v>
      </c>
      <c r="Y71" s="17">
        <v>0.91899606831637104</v>
      </c>
      <c r="Z71" s="17">
        <v>0.92016181674701203</v>
      </c>
      <c r="AA71" s="17">
        <v>0.92376305563985295</v>
      </c>
      <c r="AB71" s="17"/>
      <c r="AC71" s="17">
        <v>0.94733095063525896</v>
      </c>
      <c r="AD71" s="17">
        <v>0.90528538174548301</v>
      </c>
      <c r="AE71" s="17">
        <v>0.92055271542348105</v>
      </c>
      <c r="AF71" s="17">
        <v>0.934276855971655</v>
      </c>
      <c r="AG71" s="17">
        <v>0.95753924027290305</v>
      </c>
      <c r="AH71" s="17">
        <v>0.90663276140088001</v>
      </c>
      <c r="AI71" s="17">
        <v>0.923280359375791</v>
      </c>
      <c r="AJ71" s="17">
        <v>0.97667982604627501</v>
      </c>
      <c r="AK71" s="17">
        <v>0.96534711471179302</v>
      </c>
      <c r="AL71" s="17">
        <v>0.84240017368187803</v>
      </c>
      <c r="AM71" s="17"/>
      <c r="AN71" s="17">
        <v>0.96156103145823402</v>
      </c>
      <c r="AO71" s="17">
        <v>0.87839252847749205</v>
      </c>
      <c r="AP71" s="17"/>
      <c r="AQ71" s="17">
        <v>0.95593472727540496</v>
      </c>
      <c r="AR71" s="17">
        <v>0.88481117362831396</v>
      </c>
      <c r="AS71" s="17"/>
      <c r="AT71" s="17">
        <v>0.93318835534891498</v>
      </c>
      <c r="AU71" s="17">
        <v>0.87928736488287096</v>
      </c>
      <c r="AV71" s="17"/>
      <c r="AW71" s="17">
        <v>0.91649484105390799</v>
      </c>
      <c r="AX71" s="17">
        <v>0.93427554632718002</v>
      </c>
      <c r="AY71" s="17"/>
      <c r="AZ71" s="17">
        <v>0.95493079228076105</v>
      </c>
      <c r="BA71" s="17">
        <v>0.89484461267942605</v>
      </c>
    </row>
    <row r="72" spans="2:53" x14ac:dyDescent="0.35">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row>
    <row r="73" spans="2:53" x14ac:dyDescent="0.35">
      <c r="B73" s="6" t="s">
        <v>98</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row>
    <row r="74" spans="2:53" x14ac:dyDescent="0.35">
      <c r="B74" s="24" t="s">
        <v>72</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row>
    <row r="75" spans="2:53" x14ac:dyDescent="0.35">
      <c r="B75" t="s">
        <v>86</v>
      </c>
      <c r="C75" s="17">
        <v>0.71469263169277897</v>
      </c>
      <c r="D75" s="17">
        <v>0.70730390642877194</v>
      </c>
      <c r="E75" s="17">
        <v>0.72182467618492696</v>
      </c>
      <c r="F75" s="17"/>
      <c r="G75" s="17">
        <v>0.70309037984609501</v>
      </c>
      <c r="H75" s="17">
        <v>0.77809404959795203</v>
      </c>
      <c r="I75" s="17">
        <v>0.698114761025459</v>
      </c>
      <c r="J75" s="17">
        <v>0.71139889155475999</v>
      </c>
      <c r="K75" s="17">
        <v>0.69713188002379201</v>
      </c>
      <c r="L75" s="17">
        <v>0.64601057127853101</v>
      </c>
      <c r="M75" s="17"/>
      <c r="N75" s="17">
        <v>0.73523875279120499</v>
      </c>
      <c r="O75" s="17">
        <v>0.67797093719819701</v>
      </c>
      <c r="P75" s="17">
        <v>0.68039620371193199</v>
      </c>
      <c r="Q75" s="17">
        <v>0.56540707916756205</v>
      </c>
      <c r="R75" s="17"/>
      <c r="S75" s="17">
        <v>0.74006950642575098</v>
      </c>
      <c r="T75" s="17">
        <v>0.70671143585919005</v>
      </c>
      <c r="U75" s="17">
        <v>0.68672797623060999</v>
      </c>
      <c r="V75" s="17">
        <v>0.693820193934504</v>
      </c>
      <c r="W75" s="17">
        <v>0.68326863755343703</v>
      </c>
      <c r="X75" s="17">
        <v>0.71922214817614505</v>
      </c>
      <c r="Y75" s="17">
        <v>0.708011120282377</v>
      </c>
      <c r="Z75" s="17">
        <v>0.71718647619728904</v>
      </c>
      <c r="AA75" s="17">
        <v>0.754866454047883</v>
      </c>
      <c r="AB75" s="17"/>
      <c r="AC75" s="17">
        <v>0.72174061377287402</v>
      </c>
      <c r="AD75" s="17">
        <v>0.75493685160693302</v>
      </c>
      <c r="AE75" s="17">
        <v>0.70701069412213702</v>
      </c>
      <c r="AF75" s="17">
        <v>0.674441196970607</v>
      </c>
      <c r="AG75" s="17">
        <v>0.65085995906822602</v>
      </c>
      <c r="AH75" s="17">
        <v>0.71985873198677097</v>
      </c>
      <c r="AI75" s="17">
        <v>0.79267877354089999</v>
      </c>
      <c r="AJ75" s="17">
        <v>0.77509766385132906</v>
      </c>
      <c r="AK75" s="17">
        <v>0.74261203432433098</v>
      </c>
      <c r="AL75" s="17">
        <v>0.62830292936525001</v>
      </c>
      <c r="AM75" s="17"/>
      <c r="AN75" s="17">
        <v>0.72185030446217702</v>
      </c>
      <c r="AO75" s="17">
        <v>0.71040251912999997</v>
      </c>
      <c r="AP75" s="17"/>
      <c r="AQ75" s="17">
        <v>0.71958135097764897</v>
      </c>
      <c r="AR75" s="17">
        <v>0.71849179886396397</v>
      </c>
      <c r="AS75" s="17"/>
      <c r="AT75" s="17">
        <v>0.74057429138840503</v>
      </c>
      <c r="AU75" s="17">
        <v>0.57668971416346104</v>
      </c>
      <c r="AV75" s="17"/>
      <c r="AW75" s="17">
        <v>0.68180308577784698</v>
      </c>
      <c r="AX75" s="17">
        <v>0.75599765432281196</v>
      </c>
      <c r="AY75" s="17"/>
      <c r="AZ75" s="17">
        <v>0.721176623336795</v>
      </c>
      <c r="BA75" s="17">
        <v>0.70836208704400705</v>
      </c>
    </row>
    <row r="76" spans="2:53" x14ac:dyDescent="0.35">
      <c r="B76" t="s">
        <v>87</v>
      </c>
      <c r="C76" s="17">
        <v>0.20833687622986199</v>
      </c>
      <c r="D76" s="17">
        <v>0.21763105292853799</v>
      </c>
      <c r="E76" s="17">
        <v>0.19923013278565199</v>
      </c>
      <c r="F76" s="17"/>
      <c r="G76" s="17">
        <v>0.21651102415801499</v>
      </c>
      <c r="H76" s="17">
        <v>0.187268697049395</v>
      </c>
      <c r="I76" s="17">
        <v>0.24548013709451599</v>
      </c>
      <c r="J76" s="17">
        <v>0.21455130224623201</v>
      </c>
      <c r="K76" s="17">
        <v>0.17370953324333599</v>
      </c>
      <c r="L76" s="17">
        <v>0.17867182829699901</v>
      </c>
      <c r="M76" s="17"/>
      <c r="N76" s="17">
        <v>0.208580614838628</v>
      </c>
      <c r="O76" s="17">
        <v>0.20763200493071499</v>
      </c>
      <c r="P76" s="17">
        <v>0.183428103802663</v>
      </c>
      <c r="Q76" s="17">
        <v>0.259036989979955</v>
      </c>
      <c r="R76" s="17"/>
      <c r="S76" s="17">
        <v>0.20654237499168801</v>
      </c>
      <c r="T76" s="17">
        <v>0.19003267101562599</v>
      </c>
      <c r="U76" s="17">
        <v>0.21199809431906899</v>
      </c>
      <c r="V76" s="17">
        <v>0.22681596312031099</v>
      </c>
      <c r="W76" s="17">
        <v>0.22752812660691801</v>
      </c>
      <c r="X76" s="17">
        <v>0.20625389578928599</v>
      </c>
      <c r="Y76" s="17">
        <v>0.21758648322093099</v>
      </c>
      <c r="Z76" s="17">
        <v>0.25642698997105201</v>
      </c>
      <c r="AA76" s="17">
        <v>0.177367373041416</v>
      </c>
      <c r="AB76" s="17"/>
      <c r="AC76" s="17">
        <v>0.196843673430911</v>
      </c>
      <c r="AD76" s="17">
        <v>0.16455689022526099</v>
      </c>
      <c r="AE76" s="17">
        <v>0.23648134231991499</v>
      </c>
      <c r="AF76" s="17">
        <v>0.27426625131156401</v>
      </c>
      <c r="AG76" s="17">
        <v>0.23472925216438201</v>
      </c>
      <c r="AH76" s="17">
        <v>0.215195564144155</v>
      </c>
      <c r="AI76" s="17">
        <v>0.115132903913198</v>
      </c>
      <c r="AJ76" s="17">
        <v>0.21620656226105001</v>
      </c>
      <c r="AK76" s="17">
        <v>0.22200203886627201</v>
      </c>
      <c r="AL76" s="17">
        <v>0.24097036539352701</v>
      </c>
      <c r="AM76" s="17"/>
      <c r="AN76" s="17">
        <v>0.23569762318556001</v>
      </c>
      <c r="AO76" s="17">
        <v>0.173180894168771</v>
      </c>
      <c r="AP76" s="17"/>
      <c r="AQ76" s="17">
        <v>0.223741294387791</v>
      </c>
      <c r="AR76" s="17">
        <v>0.18356325876344601</v>
      </c>
      <c r="AS76" s="17"/>
      <c r="AT76" s="17">
        <v>0.20785235153582199</v>
      </c>
      <c r="AU76" s="17">
        <v>0.20831114778662099</v>
      </c>
      <c r="AV76" s="17"/>
      <c r="AW76" s="17">
        <v>0.20430229508233799</v>
      </c>
      <c r="AX76" s="17">
        <v>0.21405445514077701</v>
      </c>
      <c r="AY76" s="17"/>
      <c r="AZ76" s="17">
        <v>0.23806853161018399</v>
      </c>
      <c r="BA76" s="17">
        <v>0.17930883575717299</v>
      </c>
    </row>
    <row r="77" spans="2:53" x14ac:dyDescent="0.35">
      <c r="B77" t="s">
        <v>88</v>
      </c>
      <c r="C77" s="17">
        <v>3.83112502162615E-2</v>
      </c>
      <c r="D77" s="17">
        <v>4.09004623855053E-2</v>
      </c>
      <c r="E77" s="17">
        <v>3.5756505326494402E-2</v>
      </c>
      <c r="F77" s="17"/>
      <c r="G77" s="17">
        <v>5.2977727465068097E-2</v>
      </c>
      <c r="H77" s="17">
        <v>2.1081515072772901E-2</v>
      </c>
      <c r="I77" s="17">
        <v>3.44572035211341E-2</v>
      </c>
      <c r="J77" s="17">
        <v>4.6362752103443101E-2</v>
      </c>
      <c r="K77" s="17">
        <v>2.5890352494220201E-2</v>
      </c>
      <c r="L77" s="17">
        <v>9.3084278779829804E-2</v>
      </c>
      <c r="M77" s="17"/>
      <c r="N77" s="17">
        <v>3.4821806936805297E-2</v>
      </c>
      <c r="O77" s="17">
        <v>5.3562585362490499E-2</v>
      </c>
      <c r="P77" s="17">
        <v>4.3818127850772499E-2</v>
      </c>
      <c r="Q77" s="17">
        <v>5.1270661285436003E-2</v>
      </c>
      <c r="R77" s="17"/>
      <c r="S77" s="17">
        <v>3.4813179149112403E-2</v>
      </c>
      <c r="T77" s="17">
        <v>4.87264999693253E-2</v>
      </c>
      <c r="U77" s="17">
        <v>4.8129300946050897E-2</v>
      </c>
      <c r="V77" s="17">
        <v>4.5247204448865798E-2</v>
      </c>
      <c r="W77" s="17">
        <v>5.1253371526239197E-2</v>
      </c>
      <c r="X77" s="17">
        <v>2.93144530107417E-2</v>
      </c>
      <c r="Y77" s="17">
        <v>2.76258362459097E-2</v>
      </c>
      <c r="Z77" s="17">
        <v>1.75910224083543E-2</v>
      </c>
      <c r="AA77" s="17">
        <v>3.05207193059048E-2</v>
      </c>
      <c r="AB77" s="17"/>
      <c r="AC77" s="17">
        <v>5.0458961649613297E-2</v>
      </c>
      <c r="AD77" s="17">
        <v>3.3584014386499397E-2</v>
      </c>
      <c r="AE77" s="17">
        <v>4.2850280215757403E-2</v>
      </c>
      <c r="AF77" s="17">
        <v>3.5740943997159401E-2</v>
      </c>
      <c r="AG77" s="17">
        <v>4.2460759727097203E-2</v>
      </c>
      <c r="AH77" s="17">
        <v>0</v>
      </c>
      <c r="AI77" s="17">
        <v>3.95239303911947E-2</v>
      </c>
      <c r="AJ77" s="17">
        <v>8.6957738876206406E-3</v>
      </c>
      <c r="AK77" s="17">
        <v>1.39208721025974E-2</v>
      </c>
      <c r="AL77" s="17">
        <v>5.3424942145619103E-2</v>
      </c>
      <c r="AM77" s="17"/>
      <c r="AN77" s="17">
        <v>3.02385365843795E-2</v>
      </c>
      <c r="AO77" s="17">
        <v>4.49710041191414E-2</v>
      </c>
      <c r="AP77" s="17"/>
      <c r="AQ77" s="17">
        <v>3.7378040323435897E-2</v>
      </c>
      <c r="AR77" s="17">
        <v>3.4998883036385098E-2</v>
      </c>
      <c r="AS77" s="17"/>
      <c r="AT77" s="17">
        <v>3.1870502824585201E-2</v>
      </c>
      <c r="AU77" s="17">
        <v>6.8521421047346098E-2</v>
      </c>
      <c r="AV77" s="17"/>
      <c r="AW77" s="17">
        <v>5.09131145573017E-2</v>
      </c>
      <c r="AX77" s="17">
        <v>2.0416209106770399E-2</v>
      </c>
      <c r="AY77" s="17"/>
      <c r="AZ77" s="17">
        <v>2.82599069962838E-2</v>
      </c>
      <c r="BA77" s="17">
        <v>4.8124723232214298E-2</v>
      </c>
    </row>
    <row r="78" spans="2:53" x14ac:dyDescent="0.35">
      <c r="B78" t="s">
        <v>89</v>
      </c>
      <c r="C78" s="17">
        <v>3.2602186964064403E-2</v>
      </c>
      <c r="D78" s="17">
        <v>3.0216324350137699E-2</v>
      </c>
      <c r="E78" s="17">
        <v>3.5017380539004501E-2</v>
      </c>
      <c r="F78" s="17"/>
      <c r="G78" s="17">
        <v>2.74208685308223E-2</v>
      </c>
      <c r="H78" s="17">
        <v>8.3686528834058908E-3</v>
      </c>
      <c r="I78" s="17">
        <v>1.85059777663985E-2</v>
      </c>
      <c r="J78" s="17">
        <v>2.33394920915019E-2</v>
      </c>
      <c r="K78" s="17">
        <v>8.7598853903177301E-2</v>
      </c>
      <c r="L78" s="17">
        <v>7.4326038449094398E-2</v>
      </c>
      <c r="M78" s="17"/>
      <c r="N78" s="17">
        <v>1.87252737443191E-2</v>
      </c>
      <c r="O78" s="17">
        <v>3.9988044830546597E-2</v>
      </c>
      <c r="P78" s="17">
        <v>8.9136275084558805E-2</v>
      </c>
      <c r="Q78" s="17">
        <v>9.5226875167991096E-2</v>
      </c>
      <c r="R78" s="17"/>
      <c r="S78" s="17">
        <v>1.6238239130864501E-2</v>
      </c>
      <c r="T78" s="17">
        <v>4.2923613325114802E-2</v>
      </c>
      <c r="U78" s="17">
        <v>4.5524900675365902E-2</v>
      </c>
      <c r="V78" s="17">
        <v>2.46478488554394E-2</v>
      </c>
      <c r="W78" s="17">
        <v>2.6778076939971401E-2</v>
      </c>
      <c r="X78" s="17">
        <v>3.9286455440074301E-2</v>
      </c>
      <c r="Y78" s="17">
        <v>4.2539006539819603E-2</v>
      </c>
      <c r="Z78" s="17">
        <v>8.7955114233041407E-3</v>
      </c>
      <c r="AA78" s="17">
        <v>3.7245453604796898E-2</v>
      </c>
      <c r="AB78" s="17"/>
      <c r="AC78" s="17">
        <v>2.7767300828245099E-2</v>
      </c>
      <c r="AD78" s="17">
        <v>4.6922243781307098E-2</v>
      </c>
      <c r="AE78" s="17">
        <v>1.36576833421908E-2</v>
      </c>
      <c r="AF78" s="17">
        <v>8.2182967290802007E-3</v>
      </c>
      <c r="AG78" s="17">
        <v>7.1950029040295599E-2</v>
      </c>
      <c r="AH78" s="17">
        <v>3.2187527394489698E-2</v>
      </c>
      <c r="AI78" s="17">
        <v>4.9681068448155001E-2</v>
      </c>
      <c r="AJ78" s="17">
        <v>0</v>
      </c>
      <c r="AK78" s="17">
        <v>2.1465054706799699E-2</v>
      </c>
      <c r="AL78" s="17">
        <v>5.9372389197527901E-2</v>
      </c>
      <c r="AM78" s="17"/>
      <c r="AN78" s="17">
        <v>9.3798137688193492E-3</v>
      </c>
      <c r="AO78" s="17">
        <v>6.0786402436476303E-2</v>
      </c>
      <c r="AP78" s="17"/>
      <c r="AQ78" s="17">
        <v>1.5829710832299101E-2</v>
      </c>
      <c r="AR78" s="17">
        <v>5.6074829789966897E-2</v>
      </c>
      <c r="AS78" s="17"/>
      <c r="AT78" s="17">
        <v>1.71090156489281E-2</v>
      </c>
      <c r="AU78" s="17">
        <v>0.12810734435725299</v>
      </c>
      <c r="AV78" s="17"/>
      <c r="AW78" s="17">
        <v>5.2904506572730499E-2</v>
      </c>
      <c r="AX78" s="17">
        <v>8.2909970272612502E-3</v>
      </c>
      <c r="AY78" s="17"/>
      <c r="AZ78" s="17">
        <v>1.052288779454E-2</v>
      </c>
      <c r="BA78" s="17">
        <v>5.4158968169249103E-2</v>
      </c>
    </row>
    <row r="79" spans="2:53" x14ac:dyDescent="0.35">
      <c r="B79" t="s">
        <v>69</v>
      </c>
      <c r="C79" s="17">
        <v>6.05705489703285E-3</v>
      </c>
      <c r="D79" s="17">
        <v>3.9482539070468401E-3</v>
      </c>
      <c r="E79" s="17">
        <v>8.1713051639222198E-3</v>
      </c>
      <c r="F79" s="17"/>
      <c r="G79" s="17">
        <v>0</v>
      </c>
      <c r="H79" s="17">
        <v>5.1870853964739397E-3</v>
      </c>
      <c r="I79" s="17">
        <v>3.4419205924918401E-3</v>
      </c>
      <c r="J79" s="17">
        <v>4.3475620040630504E-3</v>
      </c>
      <c r="K79" s="17">
        <v>1.56693803354747E-2</v>
      </c>
      <c r="L79" s="17">
        <v>7.9072831955459104E-3</v>
      </c>
      <c r="M79" s="17"/>
      <c r="N79" s="17">
        <v>2.6335516890428801E-3</v>
      </c>
      <c r="O79" s="17">
        <v>2.08464276780508E-2</v>
      </c>
      <c r="P79" s="17">
        <v>3.2212895500740302E-3</v>
      </c>
      <c r="Q79" s="17">
        <v>2.90583943990564E-2</v>
      </c>
      <c r="R79" s="17"/>
      <c r="S79" s="17">
        <v>2.3367003025841601E-3</v>
      </c>
      <c r="T79" s="17">
        <v>1.1605779830744199E-2</v>
      </c>
      <c r="U79" s="17">
        <v>7.6197278289039097E-3</v>
      </c>
      <c r="V79" s="17">
        <v>9.4687896408797607E-3</v>
      </c>
      <c r="W79" s="17">
        <v>1.11717873734343E-2</v>
      </c>
      <c r="X79" s="17">
        <v>5.9230475837527604E-3</v>
      </c>
      <c r="Y79" s="17">
        <v>4.2375537109624302E-3</v>
      </c>
      <c r="Z79" s="17">
        <v>0</v>
      </c>
      <c r="AA79" s="17">
        <v>0</v>
      </c>
      <c r="AB79" s="17"/>
      <c r="AC79" s="17">
        <v>3.1894503183564301E-3</v>
      </c>
      <c r="AD79" s="17">
        <v>0</v>
      </c>
      <c r="AE79" s="17">
        <v>0</v>
      </c>
      <c r="AF79" s="17">
        <v>7.3333109915898901E-3</v>
      </c>
      <c r="AG79" s="17">
        <v>0</v>
      </c>
      <c r="AH79" s="17">
        <v>3.2758176474584601E-2</v>
      </c>
      <c r="AI79" s="17">
        <v>2.9833237065530998E-3</v>
      </c>
      <c r="AJ79" s="17">
        <v>0</v>
      </c>
      <c r="AK79" s="17">
        <v>0</v>
      </c>
      <c r="AL79" s="17">
        <v>1.7929373898075598E-2</v>
      </c>
      <c r="AM79" s="17"/>
      <c r="AN79" s="17">
        <v>2.8337219990644601E-3</v>
      </c>
      <c r="AO79" s="17">
        <v>1.0659180145611199E-2</v>
      </c>
      <c r="AP79" s="17"/>
      <c r="AQ79" s="17">
        <v>3.4696034788254601E-3</v>
      </c>
      <c r="AR79" s="17">
        <v>6.8712295462380396E-3</v>
      </c>
      <c r="AS79" s="17"/>
      <c r="AT79" s="17">
        <v>2.5938386022595098E-3</v>
      </c>
      <c r="AU79" s="17">
        <v>1.83703726453181E-2</v>
      </c>
      <c r="AV79" s="17"/>
      <c r="AW79" s="17">
        <v>1.00769980097829E-2</v>
      </c>
      <c r="AX79" s="17">
        <v>1.2406844023794799E-3</v>
      </c>
      <c r="AY79" s="17"/>
      <c r="AZ79" s="17">
        <v>1.9720502621970401E-3</v>
      </c>
      <c r="BA79" s="17">
        <v>1.00453857973572E-2</v>
      </c>
    </row>
    <row r="80" spans="2:53" x14ac:dyDescent="0.35">
      <c r="B80" t="s">
        <v>90</v>
      </c>
      <c r="C80" s="17">
        <v>0.92302950792264105</v>
      </c>
      <c r="D80" s="17">
        <v>0.92493495935730996</v>
      </c>
      <c r="E80" s="17">
        <v>0.92105480897057901</v>
      </c>
      <c r="F80" s="17"/>
      <c r="G80" s="17">
        <v>0.91960140400410995</v>
      </c>
      <c r="H80" s="17">
        <v>0.965362746647347</v>
      </c>
      <c r="I80" s="17">
        <v>0.94359489811997599</v>
      </c>
      <c r="J80" s="17">
        <v>0.92595019380099197</v>
      </c>
      <c r="K80" s="17">
        <v>0.87084141326712805</v>
      </c>
      <c r="L80" s="17">
        <v>0.82468239957553002</v>
      </c>
      <c r="M80" s="17"/>
      <c r="N80" s="17">
        <v>0.94381936762983298</v>
      </c>
      <c r="O80" s="17">
        <v>0.885602942128912</v>
      </c>
      <c r="P80" s="17">
        <v>0.86382430751459505</v>
      </c>
      <c r="Q80" s="17">
        <v>0.824444069147517</v>
      </c>
      <c r="R80" s="17"/>
      <c r="S80" s="17">
        <v>0.94661188141743902</v>
      </c>
      <c r="T80" s="17">
        <v>0.89674410687481598</v>
      </c>
      <c r="U80" s="17">
        <v>0.89872607054967901</v>
      </c>
      <c r="V80" s="17">
        <v>0.92063615705481505</v>
      </c>
      <c r="W80" s="17">
        <v>0.91079676416035504</v>
      </c>
      <c r="X80" s="17">
        <v>0.92547604396543104</v>
      </c>
      <c r="Y80" s="17">
        <v>0.925597603503308</v>
      </c>
      <c r="Z80" s="17">
        <v>0.97361346616834199</v>
      </c>
      <c r="AA80" s="17">
        <v>0.93223382708929803</v>
      </c>
      <c r="AB80" s="17"/>
      <c r="AC80" s="17">
        <v>0.91858428720378504</v>
      </c>
      <c r="AD80" s="17">
        <v>0.91949374183219401</v>
      </c>
      <c r="AE80" s="17">
        <v>0.94349203644205204</v>
      </c>
      <c r="AF80" s="17">
        <v>0.94870744828217002</v>
      </c>
      <c r="AG80" s="17">
        <v>0.88558921123260703</v>
      </c>
      <c r="AH80" s="17">
        <v>0.93505429613092605</v>
      </c>
      <c r="AI80" s="17">
        <v>0.90781167745409697</v>
      </c>
      <c r="AJ80" s="17">
        <v>0.99130422611237901</v>
      </c>
      <c r="AK80" s="17">
        <v>0.96461407319060299</v>
      </c>
      <c r="AL80" s="17">
        <v>0.86927329475877702</v>
      </c>
      <c r="AM80" s="17"/>
      <c r="AN80" s="17">
        <v>0.957547927647737</v>
      </c>
      <c r="AO80" s="17">
        <v>0.88358341329877099</v>
      </c>
      <c r="AP80" s="17"/>
      <c r="AQ80" s="17">
        <v>0.94332264536543997</v>
      </c>
      <c r="AR80" s="17">
        <v>0.90205505762741001</v>
      </c>
      <c r="AS80" s="17"/>
      <c r="AT80" s="17">
        <v>0.94842664292422696</v>
      </c>
      <c r="AU80" s="17">
        <v>0.78500086195008301</v>
      </c>
      <c r="AV80" s="17"/>
      <c r="AW80" s="17">
        <v>0.88610538086018498</v>
      </c>
      <c r="AX80" s="17">
        <v>0.970052109463589</v>
      </c>
      <c r="AY80" s="17"/>
      <c r="AZ80" s="17">
        <v>0.95924515494697904</v>
      </c>
      <c r="BA80" s="17">
        <v>0.88767092280117998</v>
      </c>
    </row>
    <row r="81" spans="2:53" x14ac:dyDescent="0.35">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row>
    <row r="82" spans="2:53" x14ac:dyDescent="0.35">
      <c r="B82" s="6" t="s">
        <v>99</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row>
    <row r="83" spans="2:53" x14ac:dyDescent="0.35">
      <c r="B83" s="24" t="s">
        <v>72</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row>
    <row r="84" spans="2:53" x14ac:dyDescent="0.35">
      <c r="B84" t="s">
        <v>86</v>
      </c>
      <c r="C84" s="17">
        <v>0.43179424345534301</v>
      </c>
      <c r="D84" s="17">
        <v>0.42592074001679397</v>
      </c>
      <c r="E84" s="17">
        <v>0.437516760137238</v>
      </c>
      <c r="F84" s="17"/>
      <c r="G84" s="17">
        <v>0.56726764011557895</v>
      </c>
      <c r="H84" s="17">
        <v>0.51986329151377098</v>
      </c>
      <c r="I84" s="17">
        <v>0.45196641592609699</v>
      </c>
      <c r="J84" s="17">
        <v>0.39057164602245598</v>
      </c>
      <c r="K84" s="17">
        <v>0.34736651024219101</v>
      </c>
      <c r="L84" s="17">
        <v>0.30706328735527599</v>
      </c>
      <c r="M84" s="17"/>
      <c r="N84" s="17">
        <v>0.44552241612238702</v>
      </c>
      <c r="O84" s="17">
        <v>0.33461331046404702</v>
      </c>
      <c r="P84" s="17">
        <v>0.43648211388214198</v>
      </c>
      <c r="Q84" s="17">
        <v>0.44084937662460899</v>
      </c>
      <c r="R84" s="17"/>
      <c r="S84" s="17">
        <v>0.53405918142814901</v>
      </c>
      <c r="T84" s="17">
        <v>0.37271379979418401</v>
      </c>
      <c r="U84" s="17">
        <v>0.39409768772048698</v>
      </c>
      <c r="V84" s="17">
        <v>0.42356378705446102</v>
      </c>
      <c r="W84" s="17">
        <v>0.46426738379933502</v>
      </c>
      <c r="X84" s="17">
        <v>0.43327317274027999</v>
      </c>
      <c r="Y84" s="17">
        <v>0.41822275534248299</v>
      </c>
      <c r="Z84" s="17">
        <v>0.38024272490138999</v>
      </c>
      <c r="AA84" s="17">
        <v>0.42114399884238801</v>
      </c>
      <c r="AB84" s="17"/>
      <c r="AC84" s="17">
        <v>0.46059531052906499</v>
      </c>
      <c r="AD84" s="17">
        <v>0.30844941227367501</v>
      </c>
      <c r="AE84" s="17">
        <v>0.51357241189674896</v>
      </c>
      <c r="AF84" s="17">
        <v>0.47967570692586697</v>
      </c>
      <c r="AG84" s="17">
        <v>0.38181187292404001</v>
      </c>
      <c r="AH84" s="17">
        <v>0.40711398892014999</v>
      </c>
      <c r="AI84" s="17">
        <v>0.39617139993914902</v>
      </c>
      <c r="AJ84" s="17">
        <v>0.373166044688169</v>
      </c>
      <c r="AK84" s="17">
        <v>0.40795411859657899</v>
      </c>
      <c r="AL84" s="17">
        <v>0.31861593560962997</v>
      </c>
      <c r="AM84" s="17"/>
      <c r="AN84" s="17">
        <v>0.49486586581826197</v>
      </c>
      <c r="AO84" s="17">
        <v>0.35173485788629699</v>
      </c>
      <c r="AP84" s="17"/>
      <c r="AQ84" s="17">
        <v>0.48932071930729298</v>
      </c>
      <c r="AR84" s="17">
        <v>0.35793300757037999</v>
      </c>
      <c r="AS84" s="17"/>
      <c r="AT84" s="17">
        <v>0.43752376294937201</v>
      </c>
      <c r="AU84" s="17">
        <v>0.39134536814711002</v>
      </c>
      <c r="AV84" s="17"/>
      <c r="AW84" s="17">
        <v>0.45984340873348101</v>
      </c>
      <c r="AX84" s="17">
        <v>0.39847341676557002</v>
      </c>
      <c r="AY84" s="17"/>
      <c r="AZ84" s="17">
        <v>0.52368618070226403</v>
      </c>
      <c r="BA84" s="17">
        <v>0.342076976138879</v>
      </c>
    </row>
    <row r="85" spans="2:53" x14ac:dyDescent="0.35">
      <c r="B85" t="s">
        <v>87</v>
      </c>
      <c r="C85" s="17">
        <v>0.36272635023694599</v>
      </c>
      <c r="D85" s="17">
        <v>0.38089062533051699</v>
      </c>
      <c r="E85" s="17">
        <v>0.34452819976361498</v>
      </c>
      <c r="F85" s="17"/>
      <c r="G85" s="17">
        <v>0.281511902437862</v>
      </c>
      <c r="H85" s="17">
        <v>0.33337820037337801</v>
      </c>
      <c r="I85" s="17">
        <v>0.37695595351554501</v>
      </c>
      <c r="J85" s="17">
        <v>0.38680035121636402</v>
      </c>
      <c r="K85" s="17">
        <v>0.35462410812867801</v>
      </c>
      <c r="L85" s="17">
        <v>0.39327064197316097</v>
      </c>
      <c r="M85" s="17"/>
      <c r="N85" s="17">
        <v>0.37485692361819201</v>
      </c>
      <c r="O85" s="17">
        <v>0.35487250914259599</v>
      </c>
      <c r="P85" s="17">
        <v>0.29576338876875602</v>
      </c>
      <c r="Q85" s="17">
        <v>0.34679590752407802</v>
      </c>
      <c r="R85" s="17"/>
      <c r="S85" s="17">
        <v>0.33769158892170098</v>
      </c>
      <c r="T85" s="17">
        <v>0.406954106433846</v>
      </c>
      <c r="U85" s="17">
        <v>0.31288507659408599</v>
      </c>
      <c r="V85" s="17">
        <v>0.33444118456252298</v>
      </c>
      <c r="W85" s="17">
        <v>0.32790315277168602</v>
      </c>
      <c r="X85" s="17">
        <v>0.366546354549382</v>
      </c>
      <c r="Y85" s="17">
        <v>0.36859178681771598</v>
      </c>
      <c r="Z85" s="17">
        <v>0.42489886658557202</v>
      </c>
      <c r="AA85" s="17">
        <v>0.39411535977733098</v>
      </c>
      <c r="AB85" s="17"/>
      <c r="AC85" s="17">
        <v>0.35561851695409402</v>
      </c>
      <c r="AD85" s="17">
        <v>0.38109538297530299</v>
      </c>
      <c r="AE85" s="17">
        <v>0.33012428839038499</v>
      </c>
      <c r="AF85" s="17">
        <v>0.38486176960495799</v>
      </c>
      <c r="AG85" s="17">
        <v>0.46709426295954198</v>
      </c>
      <c r="AH85" s="17">
        <v>0.38266210110719201</v>
      </c>
      <c r="AI85" s="17">
        <v>0.37176048996606398</v>
      </c>
      <c r="AJ85" s="17">
        <v>0.37386741237772197</v>
      </c>
      <c r="AK85" s="17">
        <v>0.36110714294586299</v>
      </c>
      <c r="AL85" s="17">
        <v>0.41733744047198401</v>
      </c>
      <c r="AM85" s="17"/>
      <c r="AN85" s="17">
        <v>0.35506845917839502</v>
      </c>
      <c r="AO85" s="17">
        <v>0.37026693248055897</v>
      </c>
      <c r="AP85" s="17"/>
      <c r="AQ85" s="17">
        <v>0.36040107153272299</v>
      </c>
      <c r="AR85" s="17">
        <v>0.36298360762201798</v>
      </c>
      <c r="AS85" s="17"/>
      <c r="AT85" s="17">
        <v>0.36520459131433203</v>
      </c>
      <c r="AU85" s="17">
        <v>0.36198029291577999</v>
      </c>
      <c r="AV85" s="17"/>
      <c r="AW85" s="17">
        <v>0.35887657239085202</v>
      </c>
      <c r="AX85" s="17">
        <v>0.36855415910849698</v>
      </c>
      <c r="AY85" s="17"/>
      <c r="AZ85" s="17">
        <v>0.35703357415060999</v>
      </c>
      <c r="BA85" s="17">
        <v>0.36828440385092398</v>
      </c>
    </row>
    <row r="86" spans="2:53" x14ac:dyDescent="0.35">
      <c r="B86" t="s">
        <v>88</v>
      </c>
      <c r="C86" s="17">
        <v>0.14427978249548201</v>
      </c>
      <c r="D86" s="17">
        <v>0.13820501192697299</v>
      </c>
      <c r="E86" s="17">
        <v>0.150484356230076</v>
      </c>
      <c r="F86" s="17"/>
      <c r="G86" s="17">
        <v>0.131492333789025</v>
      </c>
      <c r="H86" s="17">
        <v>0.11634857501045801</v>
      </c>
      <c r="I86" s="17">
        <v>0.13325158821848701</v>
      </c>
      <c r="J86" s="17">
        <v>0.15027254628773501</v>
      </c>
      <c r="K86" s="17">
        <v>0.201243219784531</v>
      </c>
      <c r="L86" s="17">
        <v>0.14183169931085601</v>
      </c>
      <c r="M86" s="17"/>
      <c r="N86" s="17">
        <v>0.12938590624812901</v>
      </c>
      <c r="O86" s="17">
        <v>0.214974868400585</v>
      </c>
      <c r="P86" s="17">
        <v>0.16389259063618</v>
      </c>
      <c r="Q86" s="17">
        <v>0.177223757240344</v>
      </c>
      <c r="R86" s="17"/>
      <c r="S86" s="17">
        <v>0.107396921145436</v>
      </c>
      <c r="T86" s="17">
        <v>0.14489452715016199</v>
      </c>
      <c r="U86" s="17">
        <v>0.21981129333858501</v>
      </c>
      <c r="V86" s="17">
        <v>0.17029321047943399</v>
      </c>
      <c r="W86" s="17">
        <v>0.143101521509955</v>
      </c>
      <c r="X86" s="17">
        <v>0.13532773631353501</v>
      </c>
      <c r="Y86" s="17">
        <v>0.134218568189092</v>
      </c>
      <c r="Z86" s="17">
        <v>0.137178651474612</v>
      </c>
      <c r="AA86" s="17">
        <v>0.12706157127336201</v>
      </c>
      <c r="AB86" s="17"/>
      <c r="AC86" s="17">
        <v>0.146083369646197</v>
      </c>
      <c r="AD86" s="17">
        <v>0.17941077773085701</v>
      </c>
      <c r="AE86" s="17">
        <v>0.12294397719071</v>
      </c>
      <c r="AF86" s="17">
        <v>9.7333052292373198E-2</v>
      </c>
      <c r="AG86" s="17">
        <v>0.11071460816936</v>
      </c>
      <c r="AH86" s="17">
        <v>0.17600370407159999</v>
      </c>
      <c r="AI86" s="17">
        <v>0.15851587667658101</v>
      </c>
      <c r="AJ86" s="17">
        <v>0.21559289912864599</v>
      </c>
      <c r="AK86" s="17">
        <v>0.20789101684604899</v>
      </c>
      <c r="AL86" s="17">
        <v>0.188934338303205</v>
      </c>
      <c r="AM86" s="17"/>
      <c r="AN86" s="17">
        <v>0.121451960006878</v>
      </c>
      <c r="AO86" s="17">
        <v>0.17027596177641299</v>
      </c>
      <c r="AP86" s="17"/>
      <c r="AQ86" s="17">
        <v>0.121531709597615</v>
      </c>
      <c r="AR86" s="17">
        <v>0.17247431737853899</v>
      </c>
      <c r="AS86" s="17"/>
      <c r="AT86" s="17">
        <v>0.14200685162844401</v>
      </c>
      <c r="AU86" s="17">
        <v>0.15473372708677899</v>
      </c>
      <c r="AV86" s="17"/>
      <c r="AW86" s="17">
        <v>0.118153477288428</v>
      </c>
      <c r="AX86" s="17">
        <v>0.17626081215835801</v>
      </c>
      <c r="AY86" s="17"/>
      <c r="AZ86" s="17">
        <v>9.5549430836596005E-2</v>
      </c>
      <c r="BA86" s="17">
        <v>0.19185690533334199</v>
      </c>
    </row>
    <row r="87" spans="2:53" x14ac:dyDescent="0.35">
      <c r="B87" t="s">
        <v>89</v>
      </c>
      <c r="C87" s="17">
        <v>5.5462474090927201E-2</v>
      </c>
      <c r="D87" s="17">
        <v>5.00157529899979E-2</v>
      </c>
      <c r="E87" s="17">
        <v>6.0959092670203503E-2</v>
      </c>
      <c r="F87" s="17"/>
      <c r="G87" s="17">
        <v>1.1240376978974599E-2</v>
      </c>
      <c r="H87" s="17">
        <v>2.8699986445281801E-2</v>
      </c>
      <c r="I87" s="17">
        <v>3.02418837829493E-2</v>
      </c>
      <c r="J87" s="17">
        <v>6.9855620395658694E-2</v>
      </c>
      <c r="K87" s="17">
        <v>8.9137085181474202E-2</v>
      </c>
      <c r="L87" s="17">
        <v>0.143393304848354</v>
      </c>
      <c r="M87" s="17"/>
      <c r="N87" s="17">
        <v>4.6687151675472403E-2</v>
      </c>
      <c r="O87" s="17">
        <v>8.6294192147370302E-2</v>
      </c>
      <c r="P87" s="17">
        <v>9.1967780072891997E-2</v>
      </c>
      <c r="Q87" s="17">
        <v>2.4746073415585799E-2</v>
      </c>
      <c r="R87" s="17"/>
      <c r="S87" s="17">
        <v>1.8515608202129399E-2</v>
      </c>
      <c r="T87" s="17">
        <v>6.0332281462626099E-2</v>
      </c>
      <c r="U87" s="17">
        <v>6.8190614328179397E-2</v>
      </c>
      <c r="V87" s="17">
        <v>7.1701817903581599E-2</v>
      </c>
      <c r="W87" s="17">
        <v>5.3556154545589998E-2</v>
      </c>
      <c r="X87" s="17">
        <v>5.8929688813049899E-2</v>
      </c>
      <c r="Y87" s="17">
        <v>7.0491782228784897E-2</v>
      </c>
      <c r="Z87" s="17">
        <v>5.76797570384259E-2</v>
      </c>
      <c r="AA87" s="17">
        <v>5.7679070106919403E-2</v>
      </c>
      <c r="AB87" s="17"/>
      <c r="AC87" s="17">
        <v>3.4513352552287199E-2</v>
      </c>
      <c r="AD87" s="17">
        <v>0.12077996286154601</v>
      </c>
      <c r="AE87" s="17">
        <v>3.3359322522155899E-2</v>
      </c>
      <c r="AF87" s="17">
        <v>3.0097774245817201E-2</v>
      </c>
      <c r="AG87" s="17">
        <v>4.03792559470584E-2</v>
      </c>
      <c r="AH87" s="17">
        <v>2.15615309564617E-2</v>
      </c>
      <c r="AI87" s="17">
        <v>7.0568909711653097E-2</v>
      </c>
      <c r="AJ87" s="17">
        <v>3.7373643805463E-2</v>
      </c>
      <c r="AK87" s="17">
        <v>2.3047721611509201E-2</v>
      </c>
      <c r="AL87" s="17">
        <v>5.7373822644404403E-2</v>
      </c>
      <c r="AM87" s="17"/>
      <c r="AN87" s="17">
        <v>2.4963839798549398E-2</v>
      </c>
      <c r="AO87" s="17">
        <v>9.8895140879637494E-2</v>
      </c>
      <c r="AP87" s="17"/>
      <c r="AQ87" s="17">
        <v>2.5204263455873399E-2</v>
      </c>
      <c r="AR87" s="17">
        <v>9.8226690249135995E-2</v>
      </c>
      <c r="AS87" s="17"/>
      <c r="AT87" s="17">
        <v>5.20440022140847E-2</v>
      </c>
      <c r="AU87" s="17">
        <v>7.3570239205013599E-2</v>
      </c>
      <c r="AV87" s="17"/>
      <c r="AW87" s="17">
        <v>5.6482738026961701E-2</v>
      </c>
      <c r="AX87" s="17">
        <v>5.20316112139537E-2</v>
      </c>
      <c r="AY87" s="17"/>
      <c r="AZ87" s="17">
        <v>1.9593331501619401E-2</v>
      </c>
      <c r="BA87" s="17">
        <v>9.0482754982928806E-2</v>
      </c>
    </row>
    <row r="88" spans="2:53" x14ac:dyDescent="0.35">
      <c r="B88" t="s">
        <v>69</v>
      </c>
      <c r="C88" s="17">
        <v>5.7371497213004998E-3</v>
      </c>
      <c r="D88" s="17">
        <v>4.9678697357179004E-3</v>
      </c>
      <c r="E88" s="17">
        <v>6.5115911988676304E-3</v>
      </c>
      <c r="F88" s="17"/>
      <c r="G88" s="17">
        <v>8.4877466785594005E-3</v>
      </c>
      <c r="H88" s="17">
        <v>1.70994665711104E-3</v>
      </c>
      <c r="I88" s="17">
        <v>7.5841585569219397E-3</v>
      </c>
      <c r="J88" s="17">
        <v>2.4998360777867198E-3</v>
      </c>
      <c r="K88" s="17">
        <v>7.62907666312503E-3</v>
      </c>
      <c r="L88" s="17">
        <v>1.44410665123531E-2</v>
      </c>
      <c r="M88" s="17"/>
      <c r="N88" s="17">
        <v>3.54760233581943E-3</v>
      </c>
      <c r="O88" s="17">
        <v>9.2451198454020205E-3</v>
      </c>
      <c r="P88" s="17">
        <v>1.1894126640029999E-2</v>
      </c>
      <c r="Q88" s="17">
        <v>1.0384885195383499E-2</v>
      </c>
      <c r="R88" s="17"/>
      <c r="S88" s="17">
        <v>2.3367003025841601E-3</v>
      </c>
      <c r="T88" s="17">
        <v>1.51052851591827E-2</v>
      </c>
      <c r="U88" s="17">
        <v>5.0153280186630601E-3</v>
      </c>
      <c r="V88" s="17">
        <v>0</v>
      </c>
      <c r="W88" s="17">
        <v>1.11717873734343E-2</v>
      </c>
      <c r="X88" s="17">
        <v>5.9230475837527604E-3</v>
      </c>
      <c r="Y88" s="17">
        <v>8.4751074219248709E-3</v>
      </c>
      <c r="Z88" s="17">
        <v>0</v>
      </c>
      <c r="AA88" s="17">
        <v>0</v>
      </c>
      <c r="AB88" s="17"/>
      <c r="AC88" s="17">
        <v>3.1894503183564301E-3</v>
      </c>
      <c r="AD88" s="17">
        <v>1.02644641586191E-2</v>
      </c>
      <c r="AE88" s="17">
        <v>0</v>
      </c>
      <c r="AF88" s="17">
        <v>8.0316969309840603E-3</v>
      </c>
      <c r="AG88" s="17">
        <v>0</v>
      </c>
      <c r="AH88" s="17">
        <v>1.26586749445963E-2</v>
      </c>
      <c r="AI88" s="17">
        <v>2.9833237065530998E-3</v>
      </c>
      <c r="AJ88" s="17">
        <v>0</v>
      </c>
      <c r="AK88" s="17">
        <v>0</v>
      </c>
      <c r="AL88" s="17">
        <v>1.7738462970775599E-2</v>
      </c>
      <c r="AM88" s="17"/>
      <c r="AN88" s="17">
        <v>3.64987519791546E-3</v>
      </c>
      <c r="AO88" s="17">
        <v>8.8271069770933207E-3</v>
      </c>
      <c r="AP88" s="17"/>
      <c r="AQ88" s="17">
        <v>3.54223610649625E-3</v>
      </c>
      <c r="AR88" s="17">
        <v>8.3823771799258397E-3</v>
      </c>
      <c r="AS88" s="17"/>
      <c r="AT88" s="17">
        <v>3.22079189376726E-3</v>
      </c>
      <c r="AU88" s="17">
        <v>1.83703726453181E-2</v>
      </c>
      <c r="AV88" s="17"/>
      <c r="AW88" s="17">
        <v>6.64380356027663E-3</v>
      </c>
      <c r="AX88" s="17">
        <v>4.6800007536216002E-3</v>
      </c>
      <c r="AY88" s="17"/>
      <c r="AZ88" s="17">
        <v>4.13748280891112E-3</v>
      </c>
      <c r="BA88" s="17">
        <v>7.2989596939262696E-3</v>
      </c>
    </row>
    <row r="89" spans="2:53" x14ac:dyDescent="0.35">
      <c r="B89" t="s">
        <v>90</v>
      </c>
      <c r="C89" s="17">
        <v>0.79452059369229</v>
      </c>
      <c r="D89" s="17">
        <v>0.80681136534731202</v>
      </c>
      <c r="E89" s="17">
        <v>0.78204495990085299</v>
      </c>
      <c r="F89" s="17"/>
      <c r="G89" s="17">
        <v>0.84877954255344101</v>
      </c>
      <c r="H89" s="17">
        <v>0.85324149188714904</v>
      </c>
      <c r="I89" s="17">
        <v>0.82892236944164199</v>
      </c>
      <c r="J89" s="17">
        <v>0.77737199723882</v>
      </c>
      <c r="K89" s="17">
        <v>0.70199061837086996</v>
      </c>
      <c r="L89" s="17">
        <v>0.70033392932843697</v>
      </c>
      <c r="M89" s="17"/>
      <c r="N89" s="17">
        <v>0.82037933974057897</v>
      </c>
      <c r="O89" s="17">
        <v>0.68948581960664201</v>
      </c>
      <c r="P89" s="17">
        <v>0.73224550265089805</v>
      </c>
      <c r="Q89" s="17">
        <v>0.78764528414868695</v>
      </c>
      <c r="R89" s="17"/>
      <c r="S89" s="17">
        <v>0.87175077034985005</v>
      </c>
      <c r="T89" s="17">
        <v>0.77966790622802995</v>
      </c>
      <c r="U89" s="17">
        <v>0.70698276431457296</v>
      </c>
      <c r="V89" s="17">
        <v>0.75800497161698499</v>
      </c>
      <c r="W89" s="17">
        <v>0.79217053657102099</v>
      </c>
      <c r="X89" s="17">
        <v>0.79981952728966199</v>
      </c>
      <c r="Y89" s="17">
        <v>0.78681454216019897</v>
      </c>
      <c r="Z89" s="17">
        <v>0.80514159148696196</v>
      </c>
      <c r="AA89" s="17">
        <v>0.81525935861971799</v>
      </c>
      <c r="AB89" s="17"/>
      <c r="AC89" s="17">
        <v>0.81621382748315896</v>
      </c>
      <c r="AD89" s="17">
        <v>0.68954479524897805</v>
      </c>
      <c r="AE89" s="17">
        <v>0.84369670028713395</v>
      </c>
      <c r="AF89" s="17">
        <v>0.86453747653082602</v>
      </c>
      <c r="AG89" s="17">
        <v>0.84890613588358199</v>
      </c>
      <c r="AH89" s="17">
        <v>0.78977609002734195</v>
      </c>
      <c r="AI89" s="17">
        <v>0.76793188990521299</v>
      </c>
      <c r="AJ89" s="17">
        <v>0.74703345706589097</v>
      </c>
      <c r="AK89" s="17">
        <v>0.76906126154244203</v>
      </c>
      <c r="AL89" s="17">
        <v>0.73595337608161404</v>
      </c>
      <c r="AM89" s="17"/>
      <c r="AN89" s="17">
        <v>0.849934324996657</v>
      </c>
      <c r="AO89" s="17">
        <v>0.72200179036685597</v>
      </c>
      <c r="AP89" s="17"/>
      <c r="AQ89" s="17">
        <v>0.84972179084001598</v>
      </c>
      <c r="AR89" s="17">
        <v>0.72091661519239902</v>
      </c>
      <c r="AS89" s="17"/>
      <c r="AT89" s="17">
        <v>0.80272835426370404</v>
      </c>
      <c r="AU89" s="17">
        <v>0.75332566106288901</v>
      </c>
      <c r="AV89" s="17"/>
      <c r="AW89" s="17">
        <v>0.81871998112433297</v>
      </c>
      <c r="AX89" s="17">
        <v>0.767027575874067</v>
      </c>
      <c r="AY89" s="17"/>
      <c r="AZ89" s="17">
        <v>0.88071975485287401</v>
      </c>
      <c r="BA89" s="17">
        <v>0.71036137998980298</v>
      </c>
    </row>
    <row r="90" spans="2:53" x14ac:dyDescent="0.35">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row>
    <row r="91" spans="2:53" x14ac:dyDescent="0.35">
      <c r="B91" s="6" t="s">
        <v>100</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row>
    <row r="92" spans="2:53" x14ac:dyDescent="0.35">
      <c r="B92" s="24" t="s">
        <v>72</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row>
    <row r="93" spans="2:53" x14ac:dyDescent="0.35">
      <c r="B93" t="s">
        <v>86</v>
      </c>
      <c r="C93" s="17">
        <v>0.57068769117645302</v>
      </c>
      <c r="D93" s="17">
        <v>0.60749433331286096</v>
      </c>
      <c r="E93" s="17">
        <v>0.53385502036527299</v>
      </c>
      <c r="F93" s="17"/>
      <c r="G93" s="17">
        <v>0.486805146743026</v>
      </c>
      <c r="H93" s="17">
        <v>0.60733991033336299</v>
      </c>
      <c r="I93" s="17">
        <v>0.53023363654968103</v>
      </c>
      <c r="J93" s="17">
        <v>0.596044898084372</v>
      </c>
      <c r="K93" s="17">
        <v>0.58513977649704896</v>
      </c>
      <c r="L93" s="17">
        <v>0.56486069027532704</v>
      </c>
      <c r="M93" s="17"/>
      <c r="N93" s="17">
        <v>0.62007071926555102</v>
      </c>
      <c r="O93" s="17">
        <v>0.44823110047298997</v>
      </c>
      <c r="P93" s="17">
        <v>0.45031563148418502</v>
      </c>
      <c r="Q93" s="17">
        <v>0.35633678479361403</v>
      </c>
      <c r="R93" s="17"/>
      <c r="S93" s="17">
        <v>0.65801837046329803</v>
      </c>
      <c r="T93" s="17">
        <v>0.53585768652254895</v>
      </c>
      <c r="U93" s="17">
        <v>0.52266571074609203</v>
      </c>
      <c r="V93" s="17">
        <v>0.55793359043192703</v>
      </c>
      <c r="W93" s="17">
        <v>0.55116783941070602</v>
      </c>
      <c r="X93" s="17">
        <v>0.58186991853923298</v>
      </c>
      <c r="Y93" s="17">
        <v>0.50281035961099096</v>
      </c>
      <c r="Z93" s="17">
        <v>0.60571578092073097</v>
      </c>
      <c r="AA93" s="17">
        <v>0.59728416496672998</v>
      </c>
      <c r="AB93" s="17"/>
      <c r="AC93" s="17">
        <v>0.70071064196556798</v>
      </c>
      <c r="AD93" s="17">
        <v>0.49797402171508998</v>
      </c>
      <c r="AE93" s="17">
        <v>0.73738470427597302</v>
      </c>
      <c r="AF93" s="17">
        <v>0.52568840784069903</v>
      </c>
      <c r="AG93" s="17">
        <v>0.65093323940978998</v>
      </c>
      <c r="AH93" s="17">
        <v>0.434473224571163</v>
      </c>
      <c r="AI93" s="17">
        <v>0.55561266504746298</v>
      </c>
      <c r="AJ93" s="17">
        <v>0.598668030267127</v>
      </c>
      <c r="AK93" s="17">
        <v>0.73008917687650798</v>
      </c>
      <c r="AL93" s="17">
        <v>0.43857863956612397</v>
      </c>
      <c r="AM93" s="17"/>
      <c r="AN93" s="17">
        <v>0.64554943896482997</v>
      </c>
      <c r="AO93" s="17">
        <v>0.47706407309603099</v>
      </c>
      <c r="AP93" s="17"/>
      <c r="AQ93" s="17">
        <v>0.64921386213032495</v>
      </c>
      <c r="AR93" s="17">
        <v>0.469028060364585</v>
      </c>
      <c r="AS93" s="17"/>
      <c r="AT93" s="17">
        <v>0.58777926146564596</v>
      </c>
      <c r="AU93" s="17">
        <v>0.47250518315419598</v>
      </c>
      <c r="AV93" s="17"/>
      <c r="AW93" s="17">
        <v>0.57885802847261503</v>
      </c>
      <c r="AX93" s="17">
        <v>0.56259247510427501</v>
      </c>
      <c r="AY93" s="17"/>
      <c r="AZ93" s="17">
        <v>0.66421501887046897</v>
      </c>
      <c r="BA93" s="17">
        <v>0.47937373576846698</v>
      </c>
    </row>
    <row r="94" spans="2:53" x14ac:dyDescent="0.35">
      <c r="B94" t="s">
        <v>87</v>
      </c>
      <c r="C94" s="17">
        <v>0.31962574683045403</v>
      </c>
      <c r="D94" s="17">
        <v>0.30059929367375499</v>
      </c>
      <c r="E94" s="17">
        <v>0.33857954794990502</v>
      </c>
      <c r="F94" s="17"/>
      <c r="G94" s="17">
        <v>0.36557398808820502</v>
      </c>
      <c r="H94" s="17">
        <v>0.30043710500769999</v>
      </c>
      <c r="I94" s="17">
        <v>0.36002825304310099</v>
      </c>
      <c r="J94" s="17">
        <v>0.27565613346962903</v>
      </c>
      <c r="K94" s="17">
        <v>0.30769532009483103</v>
      </c>
      <c r="L94" s="17">
        <v>0.34988419355127298</v>
      </c>
      <c r="M94" s="17"/>
      <c r="N94" s="17">
        <v>0.300826227713411</v>
      </c>
      <c r="O94" s="17">
        <v>0.37589331230034601</v>
      </c>
      <c r="P94" s="17">
        <v>0.36450494249738602</v>
      </c>
      <c r="Q94" s="17">
        <v>0.41896807789956497</v>
      </c>
      <c r="R94" s="17"/>
      <c r="S94" s="17">
        <v>0.26288980804538398</v>
      </c>
      <c r="T94" s="17">
        <v>0.34679954275790897</v>
      </c>
      <c r="U94" s="17">
        <v>0.32069827648525301</v>
      </c>
      <c r="V94" s="17">
        <v>0.33053768457202798</v>
      </c>
      <c r="W94" s="17">
        <v>0.33285084704766399</v>
      </c>
      <c r="X94" s="17">
        <v>0.32583698467079603</v>
      </c>
      <c r="Y94" s="17">
        <v>0.371119247729847</v>
      </c>
      <c r="Z94" s="17">
        <v>0.30565052396472198</v>
      </c>
      <c r="AA94" s="17">
        <v>0.29783391785147501</v>
      </c>
      <c r="AB94" s="17"/>
      <c r="AC94" s="17">
        <v>0.23790984768845899</v>
      </c>
      <c r="AD94" s="17">
        <v>0.37520442566642098</v>
      </c>
      <c r="AE94" s="17">
        <v>0.23514576090978601</v>
      </c>
      <c r="AF94" s="17">
        <v>0.35440615766085798</v>
      </c>
      <c r="AG94" s="17">
        <v>0.26236483654168002</v>
      </c>
      <c r="AH94" s="17">
        <v>0.36865923325517402</v>
      </c>
      <c r="AI94" s="17">
        <v>0.33807924812375201</v>
      </c>
      <c r="AJ94" s="17">
        <v>0.32511721034480101</v>
      </c>
      <c r="AK94" s="17">
        <v>0.220604024312336</v>
      </c>
      <c r="AL94" s="17">
        <v>0.39276283268880202</v>
      </c>
      <c r="AM94" s="17"/>
      <c r="AN94" s="17">
        <v>0.29068116321589299</v>
      </c>
      <c r="AO94" s="17">
        <v>0.35232348735115399</v>
      </c>
      <c r="AP94" s="17"/>
      <c r="AQ94" s="17">
        <v>0.28340869178719302</v>
      </c>
      <c r="AR94" s="17">
        <v>0.36184919550324701</v>
      </c>
      <c r="AS94" s="17"/>
      <c r="AT94" s="17">
        <v>0.31653745153735202</v>
      </c>
      <c r="AU94" s="17">
        <v>0.34115294181434203</v>
      </c>
      <c r="AV94" s="17"/>
      <c r="AW94" s="17">
        <v>0.30333620778954501</v>
      </c>
      <c r="AX94" s="17">
        <v>0.33848387190457302</v>
      </c>
      <c r="AY94" s="17"/>
      <c r="AZ94" s="17">
        <v>0.27332535149062898</v>
      </c>
      <c r="BA94" s="17">
        <v>0.36483041951462197</v>
      </c>
    </row>
    <row r="95" spans="2:53" x14ac:dyDescent="0.35">
      <c r="B95" t="s">
        <v>88</v>
      </c>
      <c r="C95" s="17">
        <v>7.9629517851352499E-2</v>
      </c>
      <c r="D95" s="17">
        <v>6.8848263075800997E-2</v>
      </c>
      <c r="E95" s="17">
        <v>9.0482412226398995E-2</v>
      </c>
      <c r="F95" s="17"/>
      <c r="G95" s="17">
        <v>9.3998423937690798E-2</v>
      </c>
      <c r="H95" s="17">
        <v>7.5589434588627297E-2</v>
      </c>
      <c r="I95" s="17">
        <v>9.1450384008653504E-2</v>
      </c>
      <c r="J95" s="17">
        <v>9.1903649928881795E-2</v>
      </c>
      <c r="K95" s="17">
        <v>6.1625601120140698E-2</v>
      </c>
      <c r="L95" s="17">
        <v>3.8678419742222303E-2</v>
      </c>
      <c r="M95" s="17"/>
      <c r="N95" s="17">
        <v>6.2098697576394503E-2</v>
      </c>
      <c r="O95" s="17">
        <v>0.123332520447789</v>
      </c>
      <c r="P95" s="17">
        <v>0.125113232278425</v>
      </c>
      <c r="Q95" s="17">
        <v>0.14878295835925401</v>
      </c>
      <c r="R95" s="17"/>
      <c r="S95" s="17">
        <v>5.6642158477398501E-2</v>
      </c>
      <c r="T95" s="17">
        <v>7.5437564397731902E-2</v>
      </c>
      <c r="U95" s="17">
        <v>0.10870018478113599</v>
      </c>
      <c r="V95" s="17">
        <v>8.1315591474129506E-2</v>
      </c>
      <c r="W95" s="17">
        <v>6.8991380138039404E-2</v>
      </c>
      <c r="X95" s="17">
        <v>7.2649868011706406E-2</v>
      </c>
      <c r="Y95" s="17">
        <v>0.10691966426503299</v>
      </c>
      <c r="Z95" s="17">
        <v>6.1907872027832302E-2</v>
      </c>
      <c r="AA95" s="17">
        <v>8.7940374231721893E-2</v>
      </c>
      <c r="AB95" s="17"/>
      <c r="AC95" s="17">
        <v>3.4506114439843097E-2</v>
      </c>
      <c r="AD95" s="17">
        <v>5.5927729844029501E-2</v>
      </c>
      <c r="AE95" s="17">
        <v>1.78728195185535E-2</v>
      </c>
      <c r="AF95" s="17">
        <v>0.104322078551009</v>
      </c>
      <c r="AG95" s="17">
        <v>7.0293900522147998E-2</v>
      </c>
      <c r="AH95" s="17">
        <v>0.152021339834577</v>
      </c>
      <c r="AI95" s="17">
        <v>8.6413879106742197E-2</v>
      </c>
      <c r="AJ95" s="17">
        <v>6.0865350014255401E-2</v>
      </c>
      <c r="AK95" s="17">
        <v>4.0712619113252697E-2</v>
      </c>
      <c r="AL95" s="17">
        <v>0.114846610381171</v>
      </c>
      <c r="AM95" s="17"/>
      <c r="AN95" s="17">
        <v>5.8094280740993598E-2</v>
      </c>
      <c r="AO95" s="17">
        <v>0.10773534304988901</v>
      </c>
      <c r="AP95" s="17"/>
      <c r="AQ95" s="17">
        <v>5.6822371651728397E-2</v>
      </c>
      <c r="AR95" s="17">
        <v>0.112392349283281</v>
      </c>
      <c r="AS95" s="17"/>
      <c r="AT95" s="17">
        <v>7.2645403044802603E-2</v>
      </c>
      <c r="AU95" s="17">
        <v>0.11687192682754299</v>
      </c>
      <c r="AV95" s="17"/>
      <c r="AW95" s="17">
        <v>7.7726659974520204E-2</v>
      </c>
      <c r="AX95" s="17">
        <v>8.0774555300794901E-2</v>
      </c>
      <c r="AY95" s="17"/>
      <c r="AZ95" s="17">
        <v>5.6889570548415903E-2</v>
      </c>
      <c r="BA95" s="17">
        <v>0.101831312612277</v>
      </c>
    </row>
    <row r="96" spans="2:53" x14ac:dyDescent="0.35">
      <c r="B96" t="s">
        <v>89</v>
      </c>
      <c r="C96" s="17">
        <v>2.5762687235435601E-2</v>
      </c>
      <c r="D96" s="17">
        <v>1.99961660240194E-2</v>
      </c>
      <c r="E96" s="17">
        <v>3.1552386103196099E-2</v>
      </c>
      <c r="F96" s="17"/>
      <c r="G96" s="17">
        <v>2.9061970422248201E-2</v>
      </c>
      <c r="H96" s="17">
        <v>1.26726193394005E-2</v>
      </c>
      <c r="I96" s="17">
        <v>1.8287726398563998E-2</v>
      </c>
      <c r="J96" s="17">
        <v>3.2796811401805001E-2</v>
      </c>
      <c r="K96" s="17">
        <v>4.0334283779025898E-2</v>
      </c>
      <c r="L96" s="17">
        <v>3.8669413235632201E-2</v>
      </c>
      <c r="M96" s="17"/>
      <c r="N96" s="17">
        <v>1.5001535368647401E-2</v>
      </c>
      <c r="O96" s="17">
        <v>4.3297946933472303E-2</v>
      </c>
      <c r="P96" s="17">
        <v>5.5764335108314397E-2</v>
      </c>
      <c r="Q96" s="17">
        <v>5.1774524153822797E-2</v>
      </c>
      <c r="R96" s="17"/>
      <c r="S96" s="17">
        <v>1.54988933174152E-2</v>
      </c>
      <c r="T96" s="17">
        <v>3.26028110240483E-2</v>
      </c>
      <c r="U96" s="17">
        <v>4.7935827987518602E-2</v>
      </c>
      <c r="V96" s="17">
        <v>3.0213133521915701E-2</v>
      </c>
      <c r="W96" s="17">
        <v>4.0252648159014803E-2</v>
      </c>
      <c r="X96" s="17">
        <v>1.9643228778264899E-2</v>
      </c>
      <c r="Y96" s="17">
        <v>1.49131746831656E-2</v>
      </c>
      <c r="Z96" s="17">
        <v>2.6725823086714399E-2</v>
      </c>
      <c r="AA96" s="17">
        <v>1.1833138843928399E-2</v>
      </c>
      <c r="AB96" s="17"/>
      <c r="AC96" s="17">
        <v>2.3683945587772801E-2</v>
      </c>
      <c r="AD96" s="17">
        <v>7.08938227744592E-2</v>
      </c>
      <c r="AE96" s="17">
        <v>9.5967152956874906E-3</v>
      </c>
      <c r="AF96" s="17">
        <v>9.7335444927768994E-3</v>
      </c>
      <c r="AG96" s="17">
        <v>1.6408023526381901E-2</v>
      </c>
      <c r="AH96" s="17">
        <v>1.32295530034714E-2</v>
      </c>
      <c r="AI96" s="17">
        <v>1.69108840154895E-2</v>
      </c>
      <c r="AJ96" s="17">
        <v>9.6258250335807694E-3</v>
      </c>
      <c r="AK96" s="17">
        <v>8.5941796979031801E-3</v>
      </c>
      <c r="AL96" s="17">
        <v>4.95173682283657E-2</v>
      </c>
      <c r="AM96" s="17"/>
      <c r="AN96" s="17">
        <v>4.7853305487829496E-3</v>
      </c>
      <c r="AO96" s="17">
        <v>5.38491486318394E-2</v>
      </c>
      <c r="AP96" s="17"/>
      <c r="AQ96" s="17">
        <v>1.01284151719995E-2</v>
      </c>
      <c r="AR96" s="17">
        <v>4.8745567826367901E-2</v>
      </c>
      <c r="AS96" s="17"/>
      <c r="AT96" s="17">
        <v>2.0022177084125799E-2</v>
      </c>
      <c r="AU96" s="17">
        <v>5.6754144324129299E-2</v>
      </c>
      <c r="AV96" s="17"/>
      <c r="AW96" s="17">
        <v>3.3874851465563398E-2</v>
      </c>
      <c r="AX96" s="17">
        <v>1.6133581992803001E-2</v>
      </c>
      <c r="AY96" s="17"/>
      <c r="AZ96" s="17">
        <v>4.0749903901589396E-3</v>
      </c>
      <c r="BA96" s="17">
        <v>4.6937133586672397E-2</v>
      </c>
    </row>
    <row r="97" spans="2:53" x14ac:dyDescent="0.35">
      <c r="B97" t="s">
        <v>69</v>
      </c>
      <c r="C97" s="17">
        <v>4.2943569063051204E-3</v>
      </c>
      <c r="D97" s="17">
        <v>3.0619439135633301E-3</v>
      </c>
      <c r="E97" s="17">
        <v>5.53063335522743E-3</v>
      </c>
      <c r="F97" s="17"/>
      <c r="G97" s="17">
        <v>2.456047080883E-2</v>
      </c>
      <c r="H97" s="17">
        <v>3.9609307309094403E-3</v>
      </c>
      <c r="I97" s="17">
        <v>0</v>
      </c>
      <c r="J97" s="17">
        <v>3.59850711531228E-3</v>
      </c>
      <c r="K97" s="17">
        <v>5.2050185089539203E-3</v>
      </c>
      <c r="L97" s="17">
        <v>7.9072831955459104E-3</v>
      </c>
      <c r="M97" s="17"/>
      <c r="N97" s="17">
        <v>2.0028200759961401E-3</v>
      </c>
      <c r="O97" s="17">
        <v>9.2451198454020205E-3</v>
      </c>
      <c r="P97" s="17">
        <v>4.3018586316889099E-3</v>
      </c>
      <c r="Q97" s="17">
        <v>2.4137654793744599E-2</v>
      </c>
      <c r="R97" s="17"/>
      <c r="S97" s="17">
        <v>6.9507696965042604E-3</v>
      </c>
      <c r="T97" s="17">
        <v>9.3023952977621706E-3</v>
      </c>
      <c r="U97" s="17">
        <v>0</v>
      </c>
      <c r="V97" s="17">
        <v>0</v>
      </c>
      <c r="W97" s="17">
        <v>6.7372852445758899E-3</v>
      </c>
      <c r="X97" s="17">
        <v>0</v>
      </c>
      <c r="Y97" s="17">
        <v>4.2375537109624302E-3</v>
      </c>
      <c r="Z97" s="17">
        <v>0</v>
      </c>
      <c r="AA97" s="17">
        <v>5.1084041061452597E-3</v>
      </c>
      <c r="AB97" s="17"/>
      <c r="AC97" s="17">
        <v>3.1894503183564301E-3</v>
      </c>
      <c r="AD97" s="17">
        <v>0</v>
      </c>
      <c r="AE97" s="17">
        <v>0</v>
      </c>
      <c r="AF97" s="17">
        <v>5.8498114546569604E-3</v>
      </c>
      <c r="AG97" s="17">
        <v>0</v>
      </c>
      <c r="AH97" s="17">
        <v>3.1616649335614498E-2</v>
      </c>
      <c r="AI97" s="17">
        <v>2.9833237065530998E-3</v>
      </c>
      <c r="AJ97" s="17">
        <v>5.7235843402362501E-3</v>
      </c>
      <c r="AK97" s="17">
        <v>0</v>
      </c>
      <c r="AL97" s="17">
        <v>4.2945491355380703E-3</v>
      </c>
      <c r="AM97" s="17"/>
      <c r="AN97" s="17">
        <v>8.8978652950076099E-4</v>
      </c>
      <c r="AO97" s="17">
        <v>9.0279478710864804E-3</v>
      </c>
      <c r="AP97" s="17"/>
      <c r="AQ97" s="17">
        <v>4.2665925875435098E-4</v>
      </c>
      <c r="AR97" s="17">
        <v>7.9848270225187108E-3</v>
      </c>
      <c r="AS97" s="17"/>
      <c r="AT97" s="17">
        <v>3.01570686807393E-3</v>
      </c>
      <c r="AU97" s="17">
        <v>1.27158038797904E-2</v>
      </c>
      <c r="AV97" s="17"/>
      <c r="AW97" s="17">
        <v>6.2042522977573903E-3</v>
      </c>
      <c r="AX97" s="17">
        <v>2.0155156975542499E-3</v>
      </c>
      <c r="AY97" s="17"/>
      <c r="AZ97" s="17">
        <v>1.4950687003273599E-3</v>
      </c>
      <c r="BA97" s="17">
        <v>7.0273985179613203E-3</v>
      </c>
    </row>
    <row r="98" spans="2:53" x14ac:dyDescent="0.35">
      <c r="B98" t="s">
        <v>90</v>
      </c>
      <c r="C98" s="17">
        <v>0.89031343800690699</v>
      </c>
      <c r="D98" s="17">
        <v>0.908093626986616</v>
      </c>
      <c r="E98" s="17">
        <v>0.87243456831517796</v>
      </c>
      <c r="F98" s="17"/>
      <c r="G98" s="17">
        <v>0.85237913483123096</v>
      </c>
      <c r="H98" s="17">
        <v>0.90777701534106303</v>
      </c>
      <c r="I98" s="17">
        <v>0.89026188959278296</v>
      </c>
      <c r="J98" s="17">
        <v>0.87170103155400103</v>
      </c>
      <c r="K98" s="17">
        <v>0.89283509659187898</v>
      </c>
      <c r="L98" s="17">
        <v>0.91474488382659902</v>
      </c>
      <c r="M98" s="17"/>
      <c r="N98" s="17">
        <v>0.92089694697896196</v>
      </c>
      <c r="O98" s="17">
        <v>0.82412441277333603</v>
      </c>
      <c r="P98" s="17">
        <v>0.81482057398157104</v>
      </c>
      <c r="Q98" s="17">
        <v>0.775304862693179</v>
      </c>
      <c r="R98" s="17"/>
      <c r="S98" s="17">
        <v>0.92090817850868201</v>
      </c>
      <c r="T98" s="17">
        <v>0.88265722928045798</v>
      </c>
      <c r="U98" s="17">
        <v>0.84336398723134498</v>
      </c>
      <c r="V98" s="17">
        <v>0.88847127500395495</v>
      </c>
      <c r="W98" s="17">
        <v>0.88401868645837001</v>
      </c>
      <c r="X98" s="17">
        <v>0.907706903210029</v>
      </c>
      <c r="Y98" s="17">
        <v>0.87392960734083902</v>
      </c>
      <c r="Z98" s="17">
        <v>0.911366304885453</v>
      </c>
      <c r="AA98" s="17">
        <v>0.89511808281820404</v>
      </c>
      <c r="AB98" s="17"/>
      <c r="AC98" s="17">
        <v>0.938620489654028</v>
      </c>
      <c r="AD98" s="17">
        <v>0.87317844738151096</v>
      </c>
      <c r="AE98" s="17">
        <v>0.97253046518575903</v>
      </c>
      <c r="AF98" s="17">
        <v>0.88009456550155696</v>
      </c>
      <c r="AG98" s="17">
        <v>0.91329807595146995</v>
      </c>
      <c r="AH98" s="17">
        <v>0.80313245782633702</v>
      </c>
      <c r="AI98" s="17">
        <v>0.89369191317121499</v>
      </c>
      <c r="AJ98" s="17">
        <v>0.92378524061192802</v>
      </c>
      <c r="AK98" s="17">
        <v>0.95069320118884404</v>
      </c>
      <c r="AL98" s="17">
        <v>0.83134147225492605</v>
      </c>
      <c r="AM98" s="17"/>
      <c r="AN98" s="17">
        <v>0.93623060218072296</v>
      </c>
      <c r="AO98" s="17">
        <v>0.82938756044718498</v>
      </c>
      <c r="AP98" s="17"/>
      <c r="AQ98" s="17">
        <v>0.93262255391751803</v>
      </c>
      <c r="AR98" s="17">
        <v>0.83087725586783201</v>
      </c>
      <c r="AS98" s="17"/>
      <c r="AT98" s="17">
        <v>0.90431671300299798</v>
      </c>
      <c r="AU98" s="17">
        <v>0.81365812496853795</v>
      </c>
      <c r="AV98" s="17"/>
      <c r="AW98" s="17">
        <v>0.88219423626215898</v>
      </c>
      <c r="AX98" s="17">
        <v>0.90107634700884798</v>
      </c>
      <c r="AY98" s="17"/>
      <c r="AZ98" s="17">
        <v>0.93754037036109805</v>
      </c>
      <c r="BA98" s="17">
        <v>0.84420415528308901</v>
      </c>
    </row>
    <row r="99" spans="2:53" x14ac:dyDescent="0.35">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row>
    <row r="100" spans="2:53" x14ac:dyDescent="0.35">
      <c r="B100" s="6" t="s">
        <v>108</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row>
    <row r="101" spans="2:53" x14ac:dyDescent="0.35">
      <c r="B101" s="24" t="s">
        <v>72</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row>
    <row r="102" spans="2:53" x14ac:dyDescent="0.35">
      <c r="B102" t="s">
        <v>101</v>
      </c>
      <c r="C102" s="17">
        <v>0.12656721611191901</v>
      </c>
      <c r="D102" s="17">
        <v>0.12312538231539601</v>
      </c>
      <c r="E102" s="17">
        <v>0.130122917767026</v>
      </c>
      <c r="F102" s="17"/>
      <c r="G102" s="17">
        <v>0.18779371401730299</v>
      </c>
      <c r="H102" s="17">
        <v>0.15095693307160801</v>
      </c>
      <c r="I102" s="17">
        <v>0.17697524142674001</v>
      </c>
      <c r="J102" s="17">
        <v>0.105984325491808</v>
      </c>
      <c r="K102" s="17">
        <v>6.3122888349139206E-2</v>
      </c>
      <c r="L102" s="17">
        <v>1.99626746990073E-2</v>
      </c>
      <c r="M102" s="17"/>
      <c r="N102" s="17">
        <v>0.12665207584086</v>
      </c>
      <c r="O102" s="17">
        <v>0.119541915124679</v>
      </c>
      <c r="P102" s="17">
        <v>0.146477643545247</v>
      </c>
      <c r="Q102" s="17">
        <v>0.10385200911130101</v>
      </c>
      <c r="R102" s="17"/>
      <c r="S102" s="17">
        <v>0.109970946228238</v>
      </c>
      <c r="T102" s="17">
        <v>0.101970917365966</v>
      </c>
      <c r="U102" s="17">
        <v>0.136187751265716</v>
      </c>
      <c r="V102" s="17">
        <v>9.8156427000355997E-2</v>
      </c>
      <c r="W102" s="17">
        <v>0.18744654226137999</v>
      </c>
      <c r="X102" s="17">
        <v>0.18068761942726799</v>
      </c>
      <c r="Y102" s="17">
        <v>6.8454747040021496E-2</v>
      </c>
      <c r="Z102" s="17">
        <v>0.18115620552335501</v>
      </c>
      <c r="AA102" s="17">
        <v>0.13378630732781899</v>
      </c>
      <c r="AB102" s="17"/>
      <c r="AC102" s="17">
        <v>8.8093953634166305E-2</v>
      </c>
      <c r="AD102" s="17">
        <v>0.122627552252863</v>
      </c>
      <c r="AE102" s="17">
        <v>7.5639788401409003E-2</v>
      </c>
      <c r="AF102" s="17">
        <v>0.20939063616296599</v>
      </c>
      <c r="AG102" s="17">
        <v>0.22838360116770501</v>
      </c>
      <c r="AH102" s="17">
        <v>0.17667613575423399</v>
      </c>
      <c r="AI102" s="17">
        <v>9.1674799496119702E-2</v>
      </c>
      <c r="AJ102" s="17">
        <v>0.180342511499438</v>
      </c>
      <c r="AK102" s="17">
        <v>0.10164667861681601</v>
      </c>
      <c r="AL102" s="17">
        <v>8.3738289364730004E-2</v>
      </c>
      <c r="AM102" s="17"/>
      <c r="AN102" s="17">
        <v>0.160457255454661</v>
      </c>
      <c r="AO102" s="17">
        <v>8.2322351987183906E-2</v>
      </c>
      <c r="AP102" s="17"/>
      <c r="AQ102" s="17">
        <v>0.152748521479218</v>
      </c>
      <c r="AR102" s="17">
        <v>9.3445294163936599E-2</v>
      </c>
      <c r="AS102" s="17"/>
      <c r="AT102" s="17">
        <v>0.12935948171849901</v>
      </c>
      <c r="AU102" s="17">
        <v>0.101047329160905</v>
      </c>
      <c r="AV102" s="17"/>
      <c r="AW102" s="17">
        <v>0.145582634537339</v>
      </c>
      <c r="AX102" s="17">
        <v>0.10389174992615299</v>
      </c>
      <c r="AY102" s="17"/>
      <c r="AZ102" s="17">
        <v>0.19001271337395501</v>
      </c>
      <c r="BA102" s="17">
        <v>6.4623189155682104E-2</v>
      </c>
    </row>
    <row r="103" spans="2:53" x14ac:dyDescent="0.35">
      <c r="B103" t="s">
        <v>102</v>
      </c>
      <c r="C103" s="17">
        <v>0.17401387437538701</v>
      </c>
      <c r="D103" s="17">
        <v>0.20274416378360499</v>
      </c>
      <c r="E103" s="17">
        <v>0.14544013938766701</v>
      </c>
      <c r="F103" s="17"/>
      <c r="G103" s="17">
        <v>0.24938403656376501</v>
      </c>
      <c r="H103" s="17">
        <v>0.17287888875256399</v>
      </c>
      <c r="I103" s="17">
        <v>0.22629379253312401</v>
      </c>
      <c r="J103" s="17">
        <v>0.170142326750369</v>
      </c>
      <c r="K103" s="17">
        <v>9.8264169457034506E-2</v>
      </c>
      <c r="L103" s="17">
        <v>9.9827305662421401E-2</v>
      </c>
      <c r="M103" s="17"/>
      <c r="N103" s="17">
        <v>0.18043871572963199</v>
      </c>
      <c r="O103" s="17">
        <v>0.124316451241777</v>
      </c>
      <c r="P103" s="17">
        <v>0.172722294283634</v>
      </c>
      <c r="Q103" s="17">
        <v>0.21327419200521799</v>
      </c>
      <c r="R103" s="17"/>
      <c r="S103" s="17">
        <v>0.16945182635620401</v>
      </c>
      <c r="T103" s="17">
        <v>0.14002119055922799</v>
      </c>
      <c r="U103" s="17">
        <v>0.14882281113418699</v>
      </c>
      <c r="V103" s="17">
        <v>0.20758841856025301</v>
      </c>
      <c r="W103" s="17">
        <v>0.16510296754663401</v>
      </c>
      <c r="X103" s="17">
        <v>0.18211054541285701</v>
      </c>
      <c r="Y103" s="17">
        <v>0.20658392071850901</v>
      </c>
      <c r="Z103" s="17">
        <v>0.29228760961171801</v>
      </c>
      <c r="AA103" s="17">
        <v>0.14186795524414</v>
      </c>
      <c r="AB103" s="17"/>
      <c r="AC103" s="17">
        <v>0.135727162534066</v>
      </c>
      <c r="AD103" s="17">
        <v>0.109685639017834</v>
      </c>
      <c r="AE103" s="17">
        <v>0.178836099020627</v>
      </c>
      <c r="AF103" s="17">
        <v>0.25135324476812398</v>
      </c>
      <c r="AG103" s="17">
        <v>0.188082512362306</v>
      </c>
      <c r="AH103" s="17">
        <v>0.195730097946719</v>
      </c>
      <c r="AI103" s="17">
        <v>0.122304174764819</v>
      </c>
      <c r="AJ103" s="17">
        <v>0.17217284666063001</v>
      </c>
      <c r="AK103" s="17">
        <v>0.225313501730416</v>
      </c>
      <c r="AL103" s="17">
        <v>0.18061612880026401</v>
      </c>
      <c r="AM103" s="17"/>
      <c r="AN103" s="17">
        <v>0.22575965651254101</v>
      </c>
      <c r="AO103" s="17">
        <v>0.110572986222989</v>
      </c>
      <c r="AP103" s="17"/>
      <c r="AQ103" s="17">
        <v>0.207150784925519</v>
      </c>
      <c r="AR103" s="17">
        <v>0.132326652904771</v>
      </c>
      <c r="AS103" s="17"/>
      <c r="AT103" s="17">
        <v>0.18493458728239801</v>
      </c>
      <c r="AU103" s="17">
        <v>0.118862117835947</v>
      </c>
      <c r="AV103" s="17"/>
      <c r="AW103" s="17">
        <v>0.18340330130239599</v>
      </c>
      <c r="AX103" s="17">
        <v>0.16382963157441</v>
      </c>
      <c r="AY103" s="17"/>
      <c r="AZ103" s="17">
        <v>0.23815036763787001</v>
      </c>
      <c r="BA103" s="17">
        <v>0.111395204194249</v>
      </c>
    </row>
    <row r="104" spans="2:53" x14ac:dyDescent="0.35">
      <c r="B104" t="s">
        <v>103</v>
      </c>
      <c r="C104" s="17">
        <v>0.35459109296948199</v>
      </c>
      <c r="D104" s="17">
        <v>0.33787341313986702</v>
      </c>
      <c r="E104" s="17">
        <v>0.370728121631832</v>
      </c>
      <c r="F104" s="17"/>
      <c r="G104" s="17">
        <v>0.26726811340198098</v>
      </c>
      <c r="H104" s="17">
        <v>0.43762186365503303</v>
      </c>
      <c r="I104" s="17">
        <v>0.33589636926579097</v>
      </c>
      <c r="J104" s="17">
        <v>0.3418440766168</v>
      </c>
      <c r="K104" s="17">
        <v>0.34207375598595502</v>
      </c>
      <c r="L104" s="17">
        <v>0.304451861195565</v>
      </c>
      <c r="M104" s="17"/>
      <c r="N104" s="17">
        <v>0.36018814244558001</v>
      </c>
      <c r="O104" s="17">
        <v>0.40756643630331701</v>
      </c>
      <c r="P104" s="17">
        <v>0.314291135288784</v>
      </c>
      <c r="Q104" s="17">
        <v>0.20681988864952999</v>
      </c>
      <c r="R104" s="17"/>
      <c r="S104" s="17">
        <v>0.43038829222985597</v>
      </c>
      <c r="T104" s="17">
        <v>0.375283745849329</v>
      </c>
      <c r="U104" s="17">
        <v>0.277971248965248</v>
      </c>
      <c r="V104" s="17">
        <v>0.319842077699033</v>
      </c>
      <c r="W104" s="17">
        <v>0.337456410166799</v>
      </c>
      <c r="X104" s="17">
        <v>0.27627774648807801</v>
      </c>
      <c r="Y104" s="17">
        <v>0.37519333121302101</v>
      </c>
      <c r="Z104" s="17">
        <v>0.27858541899526201</v>
      </c>
      <c r="AA104" s="17">
        <v>0.40969998363548199</v>
      </c>
      <c r="AB104" s="17"/>
      <c r="AC104" s="17">
        <v>0.380388333074903</v>
      </c>
      <c r="AD104" s="17">
        <v>0.34888433281861098</v>
      </c>
      <c r="AE104" s="17">
        <v>0.38544759337614998</v>
      </c>
      <c r="AF104" s="17">
        <v>0.32307856455344203</v>
      </c>
      <c r="AG104" s="17">
        <v>0.176938204592966</v>
      </c>
      <c r="AH104" s="17">
        <v>0.33131900437615402</v>
      </c>
      <c r="AI104" s="17">
        <v>0.40026112107155698</v>
      </c>
      <c r="AJ104" s="17">
        <v>0.41459371193853101</v>
      </c>
      <c r="AK104" s="17">
        <v>0.41251547096162</v>
      </c>
      <c r="AL104" s="17">
        <v>0.31820589592182402</v>
      </c>
      <c r="AM104" s="17"/>
      <c r="AN104" s="17">
        <v>0.36937031269720899</v>
      </c>
      <c r="AO104" s="17">
        <v>0.32652296986130702</v>
      </c>
      <c r="AP104" s="17"/>
      <c r="AQ104" s="17">
        <v>0.372064587971915</v>
      </c>
      <c r="AR104" s="17">
        <v>0.324588481039152</v>
      </c>
      <c r="AS104" s="17"/>
      <c r="AT104" s="17">
        <v>0.357328646173033</v>
      </c>
      <c r="AU104" s="17">
        <v>0.34276548642589799</v>
      </c>
      <c r="AV104" s="17"/>
      <c r="AW104" s="17">
        <v>0.33248864358374097</v>
      </c>
      <c r="AX104" s="17">
        <v>0.38365752852621599</v>
      </c>
      <c r="AY104" s="17"/>
      <c r="AZ104" s="17">
        <v>0.338860674055943</v>
      </c>
      <c r="BA104" s="17">
        <v>0.36994924343347402</v>
      </c>
    </row>
    <row r="105" spans="2:53" x14ac:dyDescent="0.35">
      <c r="B105" t="s">
        <v>104</v>
      </c>
      <c r="C105" s="17">
        <v>0.208102616974877</v>
      </c>
      <c r="D105" s="17">
        <v>0.19868436405907999</v>
      </c>
      <c r="E105" s="17">
        <v>0.217708092081635</v>
      </c>
      <c r="F105" s="17"/>
      <c r="G105" s="17">
        <v>0.186602789517062</v>
      </c>
      <c r="H105" s="17">
        <v>0.16139262080532299</v>
      </c>
      <c r="I105" s="17">
        <v>0.166582974602588</v>
      </c>
      <c r="J105" s="17">
        <v>0.242797913608363</v>
      </c>
      <c r="K105" s="17">
        <v>0.27315302803398001</v>
      </c>
      <c r="L105" s="17">
        <v>0.27580907482832301</v>
      </c>
      <c r="M105" s="17"/>
      <c r="N105" s="17">
        <v>0.20735887100400899</v>
      </c>
      <c r="O105" s="17">
        <v>0.20860339046488699</v>
      </c>
      <c r="P105" s="17">
        <v>0.209298737236745</v>
      </c>
      <c r="Q105" s="17">
        <v>0.23493084414686999</v>
      </c>
      <c r="R105" s="17"/>
      <c r="S105" s="17">
        <v>0.18495072085872699</v>
      </c>
      <c r="T105" s="17">
        <v>0.23083060731740199</v>
      </c>
      <c r="U105" s="17">
        <v>0.31086109737812501</v>
      </c>
      <c r="V105" s="17">
        <v>0.19089256553836001</v>
      </c>
      <c r="W105" s="17">
        <v>0.149496678774233</v>
      </c>
      <c r="X105" s="17">
        <v>0.20580273502426899</v>
      </c>
      <c r="Y105" s="17">
        <v>0.217749950134106</v>
      </c>
      <c r="Z105" s="17">
        <v>0.15933707075511799</v>
      </c>
      <c r="AA105" s="17">
        <v>0.19793069812818401</v>
      </c>
      <c r="AB105" s="17"/>
      <c r="AC105" s="17">
        <v>0.231174332572293</v>
      </c>
      <c r="AD105" s="17">
        <v>0.31210767762181901</v>
      </c>
      <c r="AE105" s="17">
        <v>0.24811931588313399</v>
      </c>
      <c r="AF105" s="17">
        <v>0.13205623964260099</v>
      </c>
      <c r="AG105" s="17">
        <v>0.26651781390295898</v>
      </c>
      <c r="AH105" s="17">
        <v>0.12458646950317701</v>
      </c>
      <c r="AI105" s="17">
        <v>0.21898510825078299</v>
      </c>
      <c r="AJ105" s="17">
        <v>0.194253798082868</v>
      </c>
      <c r="AK105" s="17">
        <v>0.12392751944468</v>
      </c>
      <c r="AL105" s="17">
        <v>0.25290685487125703</v>
      </c>
      <c r="AM105" s="17"/>
      <c r="AN105" s="17">
        <v>0.15826349861092601</v>
      </c>
      <c r="AO105" s="17">
        <v>0.27743179090602899</v>
      </c>
      <c r="AP105" s="17"/>
      <c r="AQ105" s="17">
        <v>0.175522499464285</v>
      </c>
      <c r="AR105" s="17">
        <v>0.253821465373327</v>
      </c>
      <c r="AS105" s="17"/>
      <c r="AT105" s="17">
        <v>0.21134923389468699</v>
      </c>
      <c r="AU105" s="17">
        <v>0.19021135614985901</v>
      </c>
      <c r="AV105" s="17"/>
      <c r="AW105" s="17">
        <v>0.19827202508758199</v>
      </c>
      <c r="AX105" s="17">
        <v>0.218643606412882</v>
      </c>
      <c r="AY105" s="17"/>
      <c r="AZ105" s="17">
        <v>0.14986366912846499</v>
      </c>
      <c r="BA105" s="17">
        <v>0.26496331018375102</v>
      </c>
    </row>
    <row r="106" spans="2:53" x14ac:dyDescent="0.35">
      <c r="B106" t="s">
        <v>105</v>
      </c>
      <c r="C106" s="17">
        <v>9.2636230518146498E-2</v>
      </c>
      <c r="D106" s="17">
        <v>9.1415461581149798E-2</v>
      </c>
      <c r="E106" s="17">
        <v>9.3940340878252704E-2</v>
      </c>
      <c r="F106" s="17"/>
      <c r="G106" s="17">
        <v>9.7710969520914195E-2</v>
      </c>
      <c r="H106" s="17">
        <v>6.7293939159676103E-2</v>
      </c>
      <c r="I106" s="17">
        <v>6.9626038489967804E-2</v>
      </c>
      <c r="J106" s="17">
        <v>9.9996033674936993E-2</v>
      </c>
      <c r="K106" s="17">
        <v>0.13237438035659499</v>
      </c>
      <c r="L106" s="17">
        <v>0.14494443403990101</v>
      </c>
      <c r="M106" s="17"/>
      <c r="N106" s="17">
        <v>9.0912278074829406E-2</v>
      </c>
      <c r="O106" s="17">
        <v>6.5122415704647593E-2</v>
      </c>
      <c r="P106" s="17">
        <v>9.9353784351694396E-2</v>
      </c>
      <c r="Q106" s="17">
        <v>0.15877772361033901</v>
      </c>
      <c r="R106" s="17"/>
      <c r="S106" s="17">
        <v>7.3501081293896403E-2</v>
      </c>
      <c r="T106" s="17">
        <v>9.0453992714790099E-2</v>
      </c>
      <c r="U106" s="17">
        <v>8.0825665743636102E-2</v>
      </c>
      <c r="V106" s="17">
        <v>0.13227306362830499</v>
      </c>
      <c r="W106" s="17">
        <v>9.3637739396164293E-2</v>
      </c>
      <c r="X106" s="17">
        <v>0.11193632580943599</v>
      </c>
      <c r="Y106" s="17">
        <v>9.5917107011579905E-2</v>
      </c>
      <c r="Z106" s="17">
        <v>5.7679760724581197E-2</v>
      </c>
      <c r="AA106" s="17">
        <v>8.96864113822749E-2</v>
      </c>
      <c r="AB106" s="17"/>
      <c r="AC106" s="17">
        <v>0.13135573509597401</v>
      </c>
      <c r="AD106" s="17">
        <v>8.4908182103324806E-2</v>
      </c>
      <c r="AE106" s="17">
        <v>7.1299585166759202E-2</v>
      </c>
      <c r="AF106" s="17">
        <v>5.6052962270414002E-2</v>
      </c>
      <c r="AG106" s="17">
        <v>0.11095820252373501</v>
      </c>
      <c r="AH106" s="17">
        <v>7.0127517561751895E-2</v>
      </c>
      <c r="AI106" s="17">
        <v>0.12574871974890001</v>
      </c>
      <c r="AJ106" s="17">
        <v>2.9941357930913098E-2</v>
      </c>
      <c r="AK106" s="17">
        <v>9.9807652029002103E-2</v>
      </c>
      <c r="AL106" s="17">
        <v>0.12862195350005601</v>
      </c>
      <c r="AM106" s="17"/>
      <c r="AN106" s="17">
        <v>7.3142049680388899E-2</v>
      </c>
      <c r="AO106" s="17">
        <v>0.121473074145741</v>
      </c>
      <c r="AP106" s="17"/>
      <c r="AQ106" s="17">
        <v>6.9238375139226704E-2</v>
      </c>
      <c r="AR106" s="17">
        <v>0.125522256079101</v>
      </c>
      <c r="AS106" s="17"/>
      <c r="AT106" s="17">
        <v>8.90744942201801E-2</v>
      </c>
      <c r="AU106" s="17">
        <v>0.113947145816403</v>
      </c>
      <c r="AV106" s="17"/>
      <c r="AW106" s="17">
        <v>8.6660709553417301E-2</v>
      </c>
      <c r="AX106" s="17">
        <v>9.8761306884761493E-2</v>
      </c>
      <c r="AY106" s="17"/>
      <c r="AZ106" s="17">
        <v>6.65354724844954E-2</v>
      </c>
      <c r="BA106" s="17">
        <v>0.11811930069627501</v>
      </c>
    </row>
    <row r="107" spans="2:53" x14ac:dyDescent="0.35">
      <c r="B107" t="s">
        <v>106</v>
      </c>
      <c r="C107" s="17">
        <v>2.0709421410299501E-2</v>
      </c>
      <c r="D107" s="17">
        <v>2.5059275211205798E-2</v>
      </c>
      <c r="E107" s="17">
        <v>1.6378199193532499E-2</v>
      </c>
      <c r="F107" s="17"/>
      <c r="G107" s="17">
        <v>0</v>
      </c>
      <c r="H107" s="17">
        <v>1.7870614998933001E-3</v>
      </c>
      <c r="I107" s="17">
        <v>8.5116096907764099E-3</v>
      </c>
      <c r="J107" s="17">
        <v>1.4114482027787E-2</v>
      </c>
      <c r="K107" s="17">
        <v>5.2713809989063401E-2</v>
      </c>
      <c r="L107" s="17">
        <v>8.8307786471007094E-2</v>
      </c>
      <c r="M107" s="17"/>
      <c r="N107" s="17">
        <v>1.6125200968414501E-2</v>
      </c>
      <c r="O107" s="17">
        <v>3.5047011775773698E-2</v>
      </c>
      <c r="P107" s="17">
        <v>3.3165946873120203E-2</v>
      </c>
      <c r="Q107" s="17">
        <v>2.0175463044176199E-2</v>
      </c>
      <c r="R107" s="17"/>
      <c r="S107" s="17">
        <v>7.6901154898824601E-3</v>
      </c>
      <c r="T107" s="17">
        <v>2.08193181784786E-2</v>
      </c>
      <c r="U107" s="17">
        <v>3.2696369665520898E-2</v>
      </c>
      <c r="V107" s="17">
        <v>2.65996004084562E-2</v>
      </c>
      <c r="W107" s="17">
        <v>2.4475293856376101E-2</v>
      </c>
      <c r="X107" s="17">
        <v>2.7440364746679598E-2</v>
      </c>
      <c r="Y107" s="17">
        <v>1.69502152737065E-2</v>
      </c>
      <c r="Z107" s="17">
        <v>2.21584229666613E-2</v>
      </c>
      <c r="AA107" s="17">
        <v>1.6941543027615202E-2</v>
      </c>
      <c r="AB107" s="17"/>
      <c r="AC107" s="17">
        <v>3.1894503183564301E-3</v>
      </c>
      <c r="AD107" s="17">
        <v>1.36102791726678E-2</v>
      </c>
      <c r="AE107" s="17">
        <v>3.2968513898563499E-2</v>
      </c>
      <c r="AF107" s="17">
        <v>1.2391143888151501E-2</v>
      </c>
      <c r="AG107" s="17">
        <v>2.9119665450328801E-2</v>
      </c>
      <c r="AH107" s="17">
        <v>1.32295530034714E-2</v>
      </c>
      <c r="AI107" s="17">
        <v>2.7916568887749599E-2</v>
      </c>
      <c r="AJ107" s="17">
        <v>0</v>
      </c>
      <c r="AK107" s="17">
        <v>8.5941796979031801E-3</v>
      </c>
      <c r="AL107" s="17">
        <v>2.1332930623005598E-2</v>
      </c>
      <c r="AM107" s="17"/>
      <c r="AN107" s="17">
        <v>4.8393075048517604E-3</v>
      </c>
      <c r="AO107" s="17">
        <v>4.2231912091928302E-2</v>
      </c>
      <c r="AP107" s="17"/>
      <c r="AQ107" s="17">
        <v>1.1761622708189E-2</v>
      </c>
      <c r="AR107" s="17">
        <v>3.3804196553907498E-2</v>
      </c>
      <c r="AS107" s="17"/>
      <c r="AT107" s="17">
        <v>1.4197698933857601E-2</v>
      </c>
      <c r="AU107" s="17">
        <v>5.9113763874020502E-2</v>
      </c>
      <c r="AV107" s="17"/>
      <c r="AW107" s="17">
        <v>2.40159959070122E-2</v>
      </c>
      <c r="AX107" s="17">
        <v>1.6852563592177201E-2</v>
      </c>
      <c r="AY107" s="17"/>
      <c r="AZ107" s="17">
        <v>9.1851233929529704E-3</v>
      </c>
      <c r="BA107" s="17">
        <v>3.1960990991193698E-2</v>
      </c>
    </row>
    <row r="108" spans="2:53" x14ac:dyDescent="0.35">
      <c r="B108" t="s">
        <v>69</v>
      </c>
      <c r="C108" s="17">
        <v>2.3379547639888001E-2</v>
      </c>
      <c r="D108" s="17">
        <v>2.1097939909696099E-2</v>
      </c>
      <c r="E108" s="17">
        <v>2.5682189060055399E-2</v>
      </c>
      <c r="F108" s="17"/>
      <c r="G108" s="17">
        <v>1.1240376978974599E-2</v>
      </c>
      <c r="H108" s="17">
        <v>8.0686930559030704E-3</v>
      </c>
      <c r="I108" s="17">
        <v>1.61139739910129E-2</v>
      </c>
      <c r="J108" s="17">
        <v>2.5120841829935899E-2</v>
      </c>
      <c r="K108" s="17">
        <v>3.8297967828232797E-2</v>
      </c>
      <c r="L108" s="17">
        <v>6.6696863103775206E-2</v>
      </c>
      <c r="M108" s="17"/>
      <c r="N108" s="17">
        <v>1.8324715936674799E-2</v>
      </c>
      <c r="O108" s="17">
        <v>3.9802379384919498E-2</v>
      </c>
      <c r="P108" s="17">
        <v>2.4690458420775201E-2</v>
      </c>
      <c r="Q108" s="17">
        <v>6.2169879432565502E-2</v>
      </c>
      <c r="R108" s="17"/>
      <c r="S108" s="17">
        <v>2.4047017543196499E-2</v>
      </c>
      <c r="T108" s="17">
        <v>4.0620228014806102E-2</v>
      </c>
      <c r="U108" s="17">
        <v>1.2635055847567E-2</v>
      </c>
      <c r="V108" s="17">
        <v>2.4647847165236401E-2</v>
      </c>
      <c r="W108" s="17">
        <v>4.2384367998414003E-2</v>
      </c>
      <c r="X108" s="17">
        <v>1.5744663091413001E-2</v>
      </c>
      <c r="Y108" s="17">
        <v>1.9150728609056401E-2</v>
      </c>
      <c r="Z108" s="17">
        <v>8.7955114233041407E-3</v>
      </c>
      <c r="AA108" s="17">
        <v>1.0087101254484299E-2</v>
      </c>
      <c r="AB108" s="17"/>
      <c r="AC108" s="17">
        <v>3.0071032770241202E-2</v>
      </c>
      <c r="AD108" s="17">
        <v>8.1763370128804594E-3</v>
      </c>
      <c r="AE108" s="17">
        <v>7.6891042533573798E-3</v>
      </c>
      <c r="AF108" s="17">
        <v>1.56772087143002E-2</v>
      </c>
      <c r="AG108" s="17">
        <v>0</v>
      </c>
      <c r="AH108" s="17">
        <v>8.8331221854493505E-2</v>
      </c>
      <c r="AI108" s="17">
        <v>1.31095077800721E-2</v>
      </c>
      <c r="AJ108" s="17">
        <v>8.6957738876206406E-3</v>
      </c>
      <c r="AK108" s="17">
        <v>2.81949975195625E-2</v>
      </c>
      <c r="AL108" s="17">
        <v>1.45779469188625E-2</v>
      </c>
      <c r="AM108" s="17"/>
      <c r="AN108" s="17">
        <v>8.1679195394221797E-3</v>
      </c>
      <c r="AO108" s="17">
        <v>3.9444914784822198E-2</v>
      </c>
      <c r="AP108" s="17"/>
      <c r="AQ108" s="17">
        <v>1.15136083116465E-2</v>
      </c>
      <c r="AR108" s="17">
        <v>3.6491653885804498E-2</v>
      </c>
      <c r="AS108" s="17"/>
      <c r="AT108" s="17">
        <v>1.3755857777345599E-2</v>
      </c>
      <c r="AU108" s="17">
        <v>7.4052800736967905E-2</v>
      </c>
      <c r="AV108" s="17"/>
      <c r="AW108" s="17">
        <v>2.9576690028512698E-2</v>
      </c>
      <c r="AX108" s="17">
        <v>1.43636130834003E-2</v>
      </c>
      <c r="AY108" s="17"/>
      <c r="AZ108" s="17">
        <v>7.3919799263183197E-3</v>
      </c>
      <c r="BA108" s="17">
        <v>3.8988761345375399E-2</v>
      </c>
    </row>
    <row r="109" spans="2:53"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row>
    <row r="110" spans="2:53" x14ac:dyDescent="0.35">
      <c r="B110" s="6" t="s">
        <v>109</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row>
    <row r="111" spans="2:53" x14ac:dyDescent="0.35">
      <c r="B111" s="24" t="s">
        <v>72</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row>
    <row r="112" spans="2:53" x14ac:dyDescent="0.35">
      <c r="B112" t="s">
        <v>101</v>
      </c>
      <c r="C112" s="17">
        <v>0.21187197646703301</v>
      </c>
      <c r="D112" s="17">
        <v>0.211989754759486</v>
      </c>
      <c r="E112" s="17">
        <v>0.211584604310084</v>
      </c>
      <c r="F112" s="17"/>
      <c r="G112" s="17">
        <v>0.30423222073642803</v>
      </c>
      <c r="H112" s="17">
        <v>0.30359552933533601</v>
      </c>
      <c r="I112" s="17">
        <v>0.249007248549069</v>
      </c>
      <c r="J112" s="17">
        <v>0.16030611625878499</v>
      </c>
      <c r="K112" s="17">
        <v>0.11675465075906701</v>
      </c>
      <c r="L112" s="17">
        <v>9.4537608854265695E-2</v>
      </c>
      <c r="M112" s="17"/>
      <c r="N112" s="17">
        <v>0.22245972268415901</v>
      </c>
      <c r="O112" s="17">
        <v>0.16918530930390299</v>
      </c>
      <c r="P112" s="17">
        <v>0.19729685633455199</v>
      </c>
      <c r="Q112" s="17">
        <v>0.191070041085284</v>
      </c>
      <c r="R112" s="17"/>
      <c r="S112" s="17">
        <v>0.25655972247425302</v>
      </c>
      <c r="T112" s="17">
        <v>0.151715821790809</v>
      </c>
      <c r="U112" s="17">
        <v>0.22463314973081</v>
      </c>
      <c r="V112" s="17">
        <v>0.19118253401889701</v>
      </c>
      <c r="W112" s="17">
        <v>0.24987170198731201</v>
      </c>
      <c r="X112" s="17">
        <v>0.19987969040117101</v>
      </c>
      <c r="Y112" s="17">
        <v>0.202509843926683</v>
      </c>
      <c r="Z112" s="17">
        <v>0.21701682885017501</v>
      </c>
      <c r="AA112" s="17">
        <v>0.226835081895574</v>
      </c>
      <c r="AB112" s="17"/>
      <c r="AC112" s="17">
        <v>0.17987009614947799</v>
      </c>
      <c r="AD112" s="17">
        <v>0.16830227776234999</v>
      </c>
      <c r="AE112" s="17">
        <v>0.25557400997048302</v>
      </c>
      <c r="AF112" s="17">
        <v>0.23077954192119501</v>
      </c>
      <c r="AG112" s="17">
        <v>0.31108888002563501</v>
      </c>
      <c r="AH112" s="17">
        <v>0.376768709459743</v>
      </c>
      <c r="AI112" s="17">
        <v>0.16559176554183899</v>
      </c>
      <c r="AJ112" s="17">
        <v>0.23111319735267799</v>
      </c>
      <c r="AK112" s="17">
        <v>0.31198919990408602</v>
      </c>
      <c r="AL112" s="17">
        <v>0.15463869016374299</v>
      </c>
      <c r="AM112" s="17"/>
      <c r="AN112" s="17">
        <v>0.27209133764999299</v>
      </c>
      <c r="AO112" s="17">
        <v>0.13723857866890801</v>
      </c>
      <c r="AP112" s="17"/>
      <c r="AQ112" s="17">
        <v>0.25219200945133202</v>
      </c>
      <c r="AR112" s="17">
        <v>0.15834244373093201</v>
      </c>
      <c r="AS112" s="17"/>
      <c r="AT112" s="17">
        <v>0.223658894272385</v>
      </c>
      <c r="AU112" s="17">
        <v>0.14460226287774999</v>
      </c>
      <c r="AV112" s="17"/>
      <c r="AW112" s="17">
        <v>0.21381787081195899</v>
      </c>
      <c r="AX112" s="17">
        <v>0.21038773962952001</v>
      </c>
      <c r="AY112" s="17"/>
      <c r="AZ112" s="17">
        <v>0.30080725276579201</v>
      </c>
      <c r="BA112" s="17">
        <v>0.12504139919757001</v>
      </c>
    </row>
    <row r="113" spans="2:53" x14ac:dyDescent="0.35">
      <c r="B113" t="s">
        <v>102</v>
      </c>
      <c r="C113" s="17">
        <v>0.27243158879340101</v>
      </c>
      <c r="D113" s="17">
        <v>0.29345875018672402</v>
      </c>
      <c r="E113" s="17">
        <v>0.25164952452717898</v>
      </c>
      <c r="F113" s="17"/>
      <c r="G113" s="17">
        <v>0.34992856896017499</v>
      </c>
      <c r="H113" s="17">
        <v>0.26366268921742397</v>
      </c>
      <c r="I113" s="17">
        <v>0.31408111819819301</v>
      </c>
      <c r="J113" s="17">
        <v>0.25256405352674099</v>
      </c>
      <c r="K113" s="17">
        <v>0.24678912062726999</v>
      </c>
      <c r="L113" s="17">
        <v>0.20462169608904399</v>
      </c>
      <c r="M113" s="17"/>
      <c r="N113" s="17">
        <v>0.27508170575642299</v>
      </c>
      <c r="O113" s="17">
        <v>0.27271371299072</v>
      </c>
      <c r="P113" s="17">
        <v>0.24730705337123801</v>
      </c>
      <c r="Q113" s="17">
        <v>0.295290171618391</v>
      </c>
      <c r="R113" s="17"/>
      <c r="S113" s="17">
        <v>0.25667645359456498</v>
      </c>
      <c r="T113" s="17">
        <v>0.25036495019027999</v>
      </c>
      <c r="U113" s="17">
        <v>0.26253831993770099</v>
      </c>
      <c r="V113" s="17">
        <v>0.22247750333283101</v>
      </c>
      <c r="W113" s="17">
        <v>0.30146720162233798</v>
      </c>
      <c r="X113" s="17">
        <v>0.34143124717700402</v>
      </c>
      <c r="Y113" s="17">
        <v>0.25588793583486003</v>
      </c>
      <c r="Z113" s="17">
        <v>0.31376745731616801</v>
      </c>
      <c r="AA113" s="17">
        <v>0.29246609902947601</v>
      </c>
      <c r="AB113" s="17"/>
      <c r="AC113" s="17">
        <v>0.28371336288539301</v>
      </c>
      <c r="AD113" s="17">
        <v>0.29421583508095001</v>
      </c>
      <c r="AE113" s="17">
        <v>0.318052658961266</v>
      </c>
      <c r="AF113" s="17">
        <v>0.27773540122310703</v>
      </c>
      <c r="AG113" s="17">
        <v>0.23104342289032101</v>
      </c>
      <c r="AH113" s="17">
        <v>0.28755346186587499</v>
      </c>
      <c r="AI113" s="17">
        <v>0.262926219742395</v>
      </c>
      <c r="AJ113" s="17">
        <v>0.26120072137118999</v>
      </c>
      <c r="AK113" s="17">
        <v>0.28798169656339301</v>
      </c>
      <c r="AL113" s="17">
        <v>0.251116738663686</v>
      </c>
      <c r="AM113" s="17"/>
      <c r="AN113" s="17">
        <v>0.29788424912953998</v>
      </c>
      <c r="AO113" s="17">
        <v>0.24456723527951599</v>
      </c>
      <c r="AP113" s="17"/>
      <c r="AQ113" s="17">
        <v>0.28843931195025602</v>
      </c>
      <c r="AR113" s="17">
        <v>0.25398643343280902</v>
      </c>
      <c r="AS113" s="17"/>
      <c r="AT113" s="17">
        <v>0.27826420035601301</v>
      </c>
      <c r="AU113" s="17">
        <v>0.23579498976629901</v>
      </c>
      <c r="AV113" s="17"/>
      <c r="AW113" s="17">
        <v>0.26584761585824801</v>
      </c>
      <c r="AX113" s="17">
        <v>0.28071953734020499</v>
      </c>
      <c r="AY113" s="17"/>
      <c r="AZ113" s="17">
        <v>0.28694576680940098</v>
      </c>
      <c r="BA113" s="17">
        <v>0.25826089626091903</v>
      </c>
    </row>
    <row r="114" spans="2:53" x14ac:dyDescent="0.35">
      <c r="B114" t="s">
        <v>103</v>
      </c>
      <c r="C114" s="17">
        <v>0.25485963744367301</v>
      </c>
      <c r="D114" s="17">
        <v>0.235357866909884</v>
      </c>
      <c r="E114" s="17">
        <v>0.27405123937378401</v>
      </c>
      <c r="F114" s="17"/>
      <c r="G114" s="17">
        <v>0.191697046548854</v>
      </c>
      <c r="H114" s="17">
        <v>0.28488129669762902</v>
      </c>
      <c r="I114" s="17">
        <v>0.24582634679365001</v>
      </c>
      <c r="J114" s="17">
        <v>0.29005295237108503</v>
      </c>
      <c r="K114" s="17">
        <v>0.209129785830485</v>
      </c>
      <c r="L114" s="17">
        <v>0.23093560383516401</v>
      </c>
      <c r="M114" s="17"/>
      <c r="N114" s="17">
        <v>0.259754230769703</v>
      </c>
      <c r="O114" s="17">
        <v>0.28217727702378298</v>
      </c>
      <c r="P114" s="17">
        <v>0.22232816358694901</v>
      </c>
      <c r="Q114" s="17">
        <v>0.17548062445587501</v>
      </c>
      <c r="R114" s="17"/>
      <c r="S114" s="17">
        <v>0.27548871766773497</v>
      </c>
      <c r="T114" s="17">
        <v>0.27774188896065</v>
      </c>
      <c r="U114" s="17">
        <v>0.20958716836363001</v>
      </c>
      <c r="V114" s="17">
        <v>0.30661477484323202</v>
      </c>
      <c r="W114" s="17">
        <v>0.22130403404662</v>
      </c>
      <c r="X114" s="17">
        <v>0.217498430571368</v>
      </c>
      <c r="Y114" s="17">
        <v>0.24130170915833299</v>
      </c>
      <c r="Z114" s="17">
        <v>0.27435730163446298</v>
      </c>
      <c r="AA114" s="17">
        <v>0.24713899768979899</v>
      </c>
      <c r="AB114" s="17"/>
      <c r="AC114" s="17">
        <v>0.30055882864797501</v>
      </c>
      <c r="AD114" s="17">
        <v>0.27700011877811798</v>
      </c>
      <c r="AE114" s="17">
        <v>0.21644361738933399</v>
      </c>
      <c r="AF114" s="17">
        <v>0.28482152739931099</v>
      </c>
      <c r="AG114" s="17">
        <v>0.26987550648221798</v>
      </c>
      <c r="AH114" s="17">
        <v>0.13184975921769099</v>
      </c>
      <c r="AI114" s="17">
        <v>0.27045940907010602</v>
      </c>
      <c r="AJ114" s="17">
        <v>0.23497145452302801</v>
      </c>
      <c r="AK114" s="17">
        <v>0.27422522385249798</v>
      </c>
      <c r="AL114" s="17">
        <v>0.23751477269993301</v>
      </c>
      <c r="AM114" s="17"/>
      <c r="AN114" s="17">
        <v>0.273443774741849</v>
      </c>
      <c r="AO114" s="17">
        <v>0.223606312210334</v>
      </c>
      <c r="AP114" s="17"/>
      <c r="AQ114" s="17">
        <v>0.27461982211996899</v>
      </c>
      <c r="AR114" s="17">
        <v>0.22893848181534701</v>
      </c>
      <c r="AS114" s="17"/>
      <c r="AT114" s="17">
        <v>0.25935548088369298</v>
      </c>
      <c r="AU114" s="17">
        <v>0.23549705974565999</v>
      </c>
      <c r="AV114" s="17"/>
      <c r="AW114" s="17">
        <v>0.24989452944805099</v>
      </c>
      <c r="AX114" s="17">
        <v>0.260487647036454</v>
      </c>
      <c r="AY114" s="17"/>
      <c r="AZ114" s="17">
        <v>0.25101676083882501</v>
      </c>
      <c r="BA114" s="17">
        <v>0.25861157039830102</v>
      </c>
    </row>
    <row r="115" spans="2:53" x14ac:dyDescent="0.35">
      <c r="B115" t="s">
        <v>104</v>
      </c>
      <c r="C115" s="17">
        <v>0.11831735371254</v>
      </c>
      <c r="D115" s="17">
        <v>0.124941644897961</v>
      </c>
      <c r="E115" s="17">
        <v>0.111799508451133</v>
      </c>
      <c r="F115" s="17"/>
      <c r="G115" s="17">
        <v>7.38083317761761E-2</v>
      </c>
      <c r="H115" s="17">
        <v>9.4380457836760703E-2</v>
      </c>
      <c r="I115" s="17">
        <v>9.5622984851505E-2</v>
      </c>
      <c r="J115" s="17">
        <v>0.14818457280314101</v>
      </c>
      <c r="K115" s="17">
        <v>0.148657095252855</v>
      </c>
      <c r="L115" s="17">
        <v>0.15054791670220199</v>
      </c>
      <c r="M115" s="17"/>
      <c r="N115" s="17">
        <v>0.13251959392642301</v>
      </c>
      <c r="O115" s="17">
        <v>6.4699759606752102E-2</v>
      </c>
      <c r="P115" s="17">
        <v>8.7631786828019198E-2</v>
      </c>
      <c r="Q115" s="17">
        <v>0.102863174228898</v>
      </c>
      <c r="R115" s="17"/>
      <c r="S115" s="17">
        <v>0.117601730672003</v>
      </c>
      <c r="T115" s="17">
        <v>0.15437463557065201</v>
      </c>
      <c r="U115" s="17">
        <v>8.5840998630234797E-2</v>
      </c>
      <c r="V115" s="17">
        <v>0.130176326633584</v>
      </c>
      <c r="W115" s="17">
        <v>0.102506743814492</v>
      </c>
      <c r="X115" s="17">
        <v>0.11178594148661899</v>
      </c>
      <c r="Y115" s="17">
        <v>0.131854580021769</v>
      </c>
      <c r="Z115" s="17">
        <v>0.106224720770802</v>
      </c>
      <c r="AA115" s="17">
        <v>9.9903222254270299E-2</v>
      </c>
      <c r="AB115" s="17"/>
      <c r="AC115" s="17">
        <v>0.12194548462426601</v>
      </c>
      <c r="AD115" s="17">
        <v>7.1877489058256194E-2</v>
      </c>
      <c r="AE115" s="17">
        <v>0.11527960205219601</v>
      </c>
      <c r="AF115" s="17">
        <v>0.124029477192672</v>
      </c>
      <c r="AG115" s="17">
        <v>7.7033987272165899E-2</v>
      </c>
      <c r="AH115" s="17">
        <v>0.11215665616041599</v>
      </c>
      <c r="AI115" s="17">
        <v>0.135743910016454</v>
      </c>
      <c r="AJ115" s="17">
        <v>0.17705097389770599</v>
      </c>
      <c r="AK115" s="17">
        <v>6.2944444547023706E-2</v>
      </c>
      <c r="AL115" s="17">
        <v>0.137527862303822</v>
      </c>
      <c r="AM115" s="17"/>
      <c r="AN115" s="17">
        <v>9.5032391380672404E-2</v>
      </c>
      <c r="AO115" s="17">
        <v>0.15138485014285799</v>
      </c>
      <c r="AP115" s="17"/>
      <c r="AQ115" s="17">
        <v>0.104227621693705</v>
      </c>
      <c r="AR115" s="17">
        <v>0.13808575959146899</v>
      </c>
      <c r="AS115" s="17"/>
      <c r="AT115" s="17">
        <v>0.12117878205992499</v>
      </c>
      <c r="AU115" s="17">
        <v>0.109515798896561</v>
      </c>
      <c r="AV115" s="17"/>
      <c r="AW115" s="17">
        <v>0.105574714985671</v>
      </c>
      <c r="AX115" s="17">
        <v>0.134501018750878</v>
      </c>
      <c r="AY115" s="17"/>
      <c r="AZ115" s="17">
        <v>0.10306177399713499</v>
      </c>
      <c r="BA115" s="17">
        <v>0.133211902292105</v>
      </c>
    </row>
    <row r="116" spans="2:53" x14ac:dyDescent="0.35">
      <c r="B116" t="s">
        <v>105</v>
      </c>
      <c r="C116" s="17">
        <v>5.5328711199339999E-2</v>
      </c>
      <c r="D116" s="17">
        <v>5.6757630177788003E-2</v>
      </c>
      <c r="E116" s="17">
        <v>5.3949569471168697E-2</v>
      </c>
      <c r="F116" s="17"/>
      <c r="G116" s="17">
        <v>4.7821656175551099E-2</v>
      </c>
      <c r="H116" s="17">
        <v>2.2476745683836601E-2</v>
      </c>
      <c r="I116" s="17">
        <v>4.7535802931012998E-2</v>
      </c>
      <c r="J116" s="17">
        <v>6.74955086502841E-2</v>
      </c>
      <c r="K116" s="17">
        <v>8.7334864376983498E-2</v>
      </c>
      <c r="L116" s="17">
        <v>8.3216992908402801E-2</v>
      </c>
      <c r="M116" s="17"/>
      <c r="N116" s="17">
        <v>5.3035725904420399E-2</v>
      </c>
      <c r="O116" s="17">
        <v>8.2968545302117905E-2</v>
      </c>
      <c r="P116" s="17">
        <v>6.0202093755188202E-2</v>
      </c>
      <c r="Q116" s="17">
        <v>0</v>
      </c>
      <c r="R116" s="17"/>
      <c r="S116" s="17">
        <v>4.7176695034328801E-2</v>
      </c>
      <c r="T116" s="17">
        <v>6.3742929279516594E-2</v>
      </c>
      <c r="U116" s="17">
        <v>3.5300769936205803E-2</v>
      </c>
      <c r="V116" s="17">
        <v>6.4329766947625905E-2</v>
      </c>
      <c r="W116" s="17">
        <v>5.7990657500706699E-2</v>
      </c>
      <c r="X116" s="17">
        <v>6.0803777438911501E-2</v>
      </c>
      <c r="Y116" s="17">
        <v>5.7615651880630697E-2</v>
      </c>
      <c r="Z116" s="17">
        <v>4.4316845495068702E-2</v>
      </c>
      <c r="AA116" s="17">
        <v>5.9165693031693903E-2</v>
      </c>
      <c r="AB116" s="17"/>
      <c r="AC116" s="17">
        <v>7.3058679894994094E-2</v>
      </c>
      <c r="AD116" s="17">
        <v>9.1366328830773794E-2</v>
      </c>
      <c r="AE116" s="17">
        <v>5.0790488422304297E-2</v>
      </c>
      <c r="AF116" s="17">
        <v>4.3837114196450998E-2</v>
      </c>
      <c r="AG116" s="17">
        <v>8.1838537879331805E-2</v>
      </c>
      <c r="AH116" s="17">
        <v>1.32295534127197E-2</v>
      </c>
      <c r="AI116" s="17">
        <v>6.7006880848356903E-2</v>
      </c>
      <c r="AJ116" s="17">
        <v>5.2243834262696603E-2</v>
      </c>
      <c r="AK116" s="17">
        <v>8.5941796979031801E-3</v>
      </c>
      <c r="AL116" s="17">
        <v>7.1174802162319001E-2</v>
      </c>
      <c r="AM116" s="17"/>
      <c r="AN116" s="17">
        <v>4.2168664898126797E-2</v>
      </c>
      <c r="AO116" s="17">
        <v>7.3058543868616002E-2</v>
      </c>
      <c r="AP116" s="17"/>
      <c r="AQ116" s="17">
        <v>4.8544254255851703E-2</v>
      </c>
      <c r="AR116" s="17">
        <v>6.1640520501456901E-2</v>
      </c>
      <c r="AS116" s="17"/>
      <c r="AT116" s="17">
        <v>5.3263344037991801E-2</v>
      </c>
      <c r="AU116" s="17">
        <v>6.9041724653373798E-2</v>
      </c>
      <c r="AV116" s="17"/>
      <c r="AW116" s="17">
        <v>5.9136121640803903E-2</v>
      </c>
      <c r="AX116" s="17">
        <v>5.0214237390796203E-2</v>
      </c>
      <c r="AY116" s="17"/>
      <c r="AZ116" s="17">
        <v>4.12699528041469E-2</v>
      </c>
      <c r="BA116" s="17">
        <v>6.9054761850442306E-2</v>
      </c>
    </row>
    <row r="117" spans="2:53" x14ac:dyDescent="0.35">
      <c r="B117" t="s">
        <v>106</v>
      </c>
      <c r="C117" s="17">
        <v>5.9908868615796598E-2</v>
      </c>
      <c r="D117" s="17">
        <v>5.4373430035949397E-2</v>
      </c>
      <c r="E117" s="17">
        <v>6.5498204931765294E-2</v>
      </c>
      <c r="F117" s="17"/>
      <c r="G117" s="17">
        <v>2.1271798823840199E-2</v>
      </c>
      <c r="H117" s="17">
        <v>2.3527532544836301E-2</v>
      </c>
      <c r="I117" s="17">
        <v>2.5848693646771399E-2</v>
      </c>
      <c r="J117" s="17">
        <v>5.9623977752097101E-2</v>
      </c>
      <c r="K117" s="17">
        <v>0.142701588467506</v>
      </c>
      <c r="L117" s="17">
        <v>0.14923123581786399</v>
      </c>
      <c r="M117" s="17"/>
      <c r="N117" s="17">
        <v>4.0696363765212101E-2</v>
      </c>
      <c r="O117" s="17">
        <v>8.0068582907172905E-2</v>
      </c>
      <c r="P117" s="17">
        <v>0.12893302638469301</v>
      </c>
      <c r="Q117" s="17">
        <v>0.15411053071126701</v>
      </c>
      <c r="R117" s="17"/>
      <c r="S117" s="17">
        <v>2.8661086687140101E-2</v>
      </c>
      <c r="T117" s="17">
        <v>6.2546810923943402E-2</v>
      </c>
      <c r="U117" s="17">
        <v>0.118924313291932</v>
      </c>
      <c r="V117" s="17">
        <v>6.0571246880425998E-2</v>
      </c>
      <c r="W117" s="17">
        <v>3.5647081165565898E-2</v>
      </c>
      <c r="X117" s="17">
        <v>4.8957681909606497E-2</v>
      </c>
      <c r="Y117" s="17">
        <v>8.5241485824448293E-2</v>
      </c>
      <c r="Z117" s="17">
        <v>3.5521334510018501E-2</v>
      </c>
      <c r="AA117" s="17">
        <v>6.4403804767161094E-2</v>
      </c>
      <c r="AB117" s="17"/>
      <c r="AC117" s="17">
        <v>6.8484937682618202E-3</v>
      </c>
      <c r="AD117" s="17">
        <v>6.1981681356859303E-2</v>
      </c>
      <c r="AE117" s="17">
        <v>3.1243276751327799E-2</v>
      </c>
      <c r="AF117" s="17">
        <v>2.82542101386637E-2</v>
      </c>
      <c r="AG117" s="17">
        <v>2.9119665450328801E-2</v>
      </c>
      <c r="AH117" s="17">
        <v>3.3329054533459801E-2</v>
      </c>
      <c r="AI117" s="17">
        <v>7.2934184272475805E-2</v>
      </c>
      <c r="AJ117" s="17">
        <v>3.3793993559121202E-2</v>
      </c>
      <c r="AK117" s="17">
        <v>8.5941796979031801E-3</v>
      </c>
      <c r="AL117" s="17">
        <v>0.140405507069785</v>
      </c>
      <c r="AM117" s="17"/>
      <c r="AN117" s="17">
        <v>1.4718694075540601E-2</v>
      </c>
      <c r="AO117" s="17">
        <v>0.11593684281709001</v>
      </c>
      <c r="AP117" s="17"/>
      <c r="AQ117" s="17">
        <v>2.1643716253775602E-2</v>
      </c>
      <c r="AR117" s="17">
        <v>0.11468722914557</v>
      </c>
      <c r="AS117" s="17"/>
      <c r="AT117" s="17">
        <v>4.7471883975534E-2</v>
      </c>
      <c r="AU117" s="17">
        <v>0.12749670278099901</v>
      </c>
      <c r="AV117" s="17"/>
      <c r="AW117" s="17">
        <v>7.2444888651490902E-2</v>
      </c>
      <c r="AX117" s="17">
        <v>4.5162597833369497E-2</v>
      </c>
      <c r="AY117" s="17"/>
      <c r="AZ117" s="17">
        <v>1.3258313559678599E-2</v>
      </c>
      <c r="BA117" s="17">
        <v>0.105455414306577</v>
      </c>
    </row>
    <row r="118" spans="2:53" x14ac:dyDescent="0.35">
      <c r="B118" t="s">
        <v>69</v>
      </c>
      <c r="C118" s="17">
        <v>2.7281863768215901E-2</v>
      </c>
      <c r="D118" s="17">
        <v>2.31209230322072E-2</v>
      </c>
      <c r="E118" s="17">
        <v>3.1467348934886702E-2</v>
      </c>
      <c r="F118" s="17"/>
      <c r="G118" s="17">
        <v>1.1240376978974599E-2</v>
      </c>
      <c r="H118" s="17">
        <v>7.4757486841774898E-3</v>
      </c>
      <c r="I118" s="17">
        <v>2.20778050297975E-2</v>
      </c>
      <c r="J118" s="17">
        <v>2.1772818637867501E-2</v>
      </c>
      <c r="K118" s="17">
        <v>4.8632894685834399E-2</v>
      </c>
      <c r="L118" s="17">
        <v>8.6908945793057996E-2</v>
      </c>
      <c r="M118" s="17"/>
      <c r="N118" s="17">
        <v>1.64526571936594E-2</v>
      </c>
      <c r="O118" s="17">
        <v>4.8186812865551397E-2</v>
      </c>
      <c r="P118" s="17">
        <v>5.6301019739359998E-2</v>
      </c>
      <c r="Q118" s="17">
        <v>8.1185457900286001E-2</v>
      </c>
      <c r="R118" s="17"/>
      <c r="S118" s="17">
        <v>1.7835593869975901E-2</v>
      </c>
      <c r="T118" s="17">
        <v>3.9512963284147398E-2</v>
      </c>
      <c r="U118" s="17">
        <v>6.3175280109485699E-2</v>
      </c>
      <c r="V118" s="17">
        <v>2.4647847343403299E-2</v>
      </c>
      <c r="W118" s="17">
        <v>3.1212579862965901E-2</v>
      </c>
      <c r="X118" s="17">
        <v>1.9643231015320398E-2</v>
      </c>
      <c r="Y118" s="17">
        <v>2.5588793353276799E-2</v>
      </c>
      <c r="Z118" s="17">
        <v>8.7955114233041407E-3</v>
      </c>
      <c r="AA118" s="17">
        <v>1.00871013320258E-2</v>
      </c>
      <c r="AB118" s="17"/>
      <c r="AC118" s="17">
        <v>3.4005054029632997E-2</v>
      </c>
      <c r="AD118" s="17">
        <v>3.5256269132693502E-2</v>
      </c>
      <c r="AE118" s="17">
        <v>1.26163464530894E-2</v>
      </c>
      <c r="AF118" s="17">
        <v>1.05427279286004E-2</v>
      </c>
      <c r="AG118" s="17">
        <v>0</v>
      </c>
      <c r="AH118" s="17">
        <v>4.5112805350094702E-2</v>
      </c>
      <c r="AI118" s="17">
        <v>2.53376305083725E-2</v>
      </c>
      <c r="AJ118" s="17">
        <v>9.6258250335807694E-3</v>
      </c>
      <c r="AK118" s="17">
        <v>4.5671075737193499E-2</v>
      </c>
      <c r="AL118" s="17">
        <v>7.6216269367114396E-3</v>
      </c>
      <c r="AM118" s="17"/>
      <c r="AN118" s="17">
        <v>4.6608881242776699E-3</v>
      </c>
      <c r="AO118" s="17">
        <v>5.4207637012677098E-2</v>
      </c>
      <c r="AP118" s="17"/>
      <c r="AQ118" s="17">
        <v>1.03332642751091E-2</v>
      </c>
      <c r="AR118" s="17">
        <v>4.43191317824169E-2</v>
      </c>
      <c r="AS118" s="17"/>
      <c r="AT118" s="17">
        <v>1.6807414414458599E-2</v>
      </c>
      <c r="AU118" s="17">
        <v>7.8051461279356499E-2</v>
      </c>
      <c r="AV118" s="17"/>
      <c r="AW118" s="17">
        <v>3.3284258603776498E-2</v>
      </c>
      <c r="AX118" s="17">
        <v>1.85272220187764E-2</v>
      </c>
      <c r="AY118" s="17"/>
      <c r="AZ118" s="17">
        <v>3.6401792250212099E-3</v>
      </c>
      <c r="BA118" s="17">
        <v>5.03640556940851E-2</v>
      </c>
    </row>
    <row r="119" spans="2:53" x14ac:dyDescent="0.35">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row>
    <row r="120" spans="2:53" x14ac:dyDescent="0.35">
      <c r="B120" s="6" t="s">
        <v>110</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row>
    <row r="121" spans="2:53" x14ac:dyDescent="0.35">
      <c r="B121" s="24" t="s">
        <v>72</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row>
    <row r="122" spans="2:53" x14ac:dyDescent="0.35">
      <c r="B122" t="s">
        <v>101</v>
      </c>
      <c r="C122" s="17">
        <v>0.201393054101664</v>
      </c>
      <c r="D122" s="17">
        <v>0.203999707622494</v>
      </c>
      <c r="E122" s="17">
        <v>0.19896758662096301</v>
      </c>
      <c r="F122" s="17"/>
      <c r="G122" s="17">
        <v>0.19743474317180301</v>
      </c>
      <c r="H122" s="17">
        <v>0.24116417990148301</v>
      </c>
      <c r="I122" s="17">
        <v>0.22710222101583799</v>
      </c>
      <c r="J122" s="17">
        <v>0.17532369585482999</v>
      </c>
      <c r="K122" s="17">
        <v>0.170717255618098</v>
      </c>
      <c r="L122" s="17">
        <v>0.13407964383450299</v>
      </c>
      <c r="M122" s="17"/>
      <c r="N122" s="17">
        <v>0.21208869574973199</v>
      </c>
      <c r="O122" s="17">
        <v>0.1877848394421</v>
      </c>
      <c r="P122" s="17">
        <v>0.15521908782650901</v>
      </c>
      <c r="Q122" s="17">
        <v>0.15584203633973201</v>
      </c>
      <c r="R122" s="17"/>
      <c r="S122" s="17">
        <v>0.22357929102226201</v>
      </c>
      <c r="T122" s="17">
        <v>0.15401920930319099</v>
      </c>
      <c r="U122" s="17">
        <v>0.201773965783655</v>
      </c>
      <c r="V122" s="17">
        <v>0.19479606410828501</v>
      </c>
      <c r="W122" s="17">
        <v>0.27682084369550702</v>
      </c>
      <c r="X122" s="17">
        <v>0.22964530816864101</v>
      </c>
      <c r="Y122" s="17">
        <v>0.15556980279736499</v>
      </c>
      <c r="Z122" s="17">
        <v>0.19908651806327299</v>
      </c>
      <c r="AA122" s="17">
        <v>0.199806439989372</v>
      </c>
      <c r="AB122" s="17"/>
      <c r="AC122" s="17">
        <v>0.160771603183575</v>
      </c>
      <c r="AD122" s="17">
        <v>0.113405754608634</v>
      </c>
      <c r="AE122" s="17">
        <v>0.203706606982027</v>
      </c>
      <c r="AF122" s="17">
        <v>0.21319601330433899</v>
      </c>
      <c r="AG122" s="17">
        <v>0.20078887356556599</v>
      </c>
      <c r="AH122" s="17">
        <v>0.236992871667071</v>
      </c>
      <c r="AI122" s="17">
        <v>0.189516103942168</v>
      </c>
      <c r="AJ122" s="17">
        <v>0.269882591829811</v>
      </c>
      <c r="AK122" s="17">
        <v>0.33222236651797799</v>
      </c>
      <c r="AL122" s="17">
        <v>0.18490954948489799</v>
      </c>
      <c r="AM122" s="17"/>
      <c r="AN122" s="17">
        <v>0.237575179033373</v>
      </c>
      <c r="AO122" s="17">
        <v>0.16015099352824799</v>
      </c>
      <c r="AP122" s="17"/>
      <c r="AQ122" s="17">
        <v>0.22581865101896401</v>
      </c>
      <c r="AR122" s="17">
        <v>0.170365568005163</v>
      </c>
      <c r="AS122" s="17"/>
      <c r="AT122" s="17">
        <v>0.207272141306692</v>
      </c>
      <c r="AU122" s="17">
        <v>0.15789347168453199</v>
      </c>
      <c r="AV122" s="17"/>
      <c r="AW122" s="17">
        <v>0.221185318096497</v>
      </c>
      <c r="AX122" s="17">
        <v>0.17793973673104799</v>
      </c>
      <c r="AY122" s="17"/>
      <c r="AZ122" s="17">
        <v>0.25794447392196201</v>
      </c>
      <c r="BA122" s="17">
        <v>0.14617995270072101</v>
      </c>
    </row>
    <row r="123" spans="2:53" x14ac:dyDescent="0.35">
      <c r="B123" t="s">
        <v>102</v>
      </c>
      <c r="C123" s="17">
        <v>0.35013075924112302</v>
      </c>
      <c r="D123" s="17">
        <v>0.373221714619005</v>
      </c>
      <c r="E123" s="17">
        <v>0.32645514055347402</v>
      </c>
      <c r="F123" s="17"/>
      <c r="G123" s="17">
        <v>0.30205117068941301</v>
      </c>
      <c r="H123" s="17">
        <v>0.350753292133482</v>
      </c>
      <c r="I123" s="17">
        <v>0.36179989633592302</v>
      </c>
      <c r="J123" s="17">
        <v>0.38049374151038501</v>
      </c>
      <c r="K123" s="17">
        <v>0.316988945294362</v>
      </c>
      <c r="L123" s="17">
        <v>0.314186453240408</v>
      </c>
      <c r="M123" s="17"/>
      <c r="N123" s="17">
        <v>0.35544061596325999</v>
      </c>
      <c r="O123" s="17">
        <v>0.34279482856397397</v>
      </c>
      <c r="P123" s="17">
        <v>0.33208353283747599</v>
      </c>
      <c r="Q123" s="17">
        <v>0.32131118412634901</v>
      </c>
      <c r="R123" s="17"/>
      <c r="S123" s="17">
        <v>0.34754041181484402</v>
      </c>
      <c r="T123" s="17">
        <v>0.33661148123962398</v>
      </c>
      <c r="U123" s="17">
        <v>0.40673274894567102</v>
      </c>
      <c r="V123" s="17">
        <v>0.35337876535631901</v>
      </c>
      <c r="W123" s="17">
        <v>0.32346864826041999</v>
      </c>
      <c r="X123" s="17">
        <v>0.32133684952969899</v>
      </c>
      <c r="Y123" s="17">
        <v>0.35367861465157002</v>
      </c>
      <c r="Z123" s="17">
        <v>0.36654052410297699</v>
      </c>
      <c r="AA123" s="17">
        <v>0.35538328027788801</v>
      </c>
      <c r="AB123" s="17"/>
      <c r="AC123" s="17">
        <v>0.35468955422220799</v>
      </c>
      <c r="AD123" s="17">
        <v>0.31871532774109601</v>
      </c>
      <c r="AE123" s="17">
        <v>0.367910267019394</v>
      </c>
      <c r="AF123" s="17">
        <v>0.41911686879635301</v>
      </c>
      <c r="AG123" s="17">
        <v>0.34485857947338799</v>
      </c>
      <c r="AH123" s="17">
        <v>0.305165142938357</v>
      </c>
      <c r="AI123" s="17">
        <v>0.36605739087440198</v>
      </c>
      <c r="AJ123" s="17">
        <v>0.28041386105163402</v>
      </c>
      <c r="AK123" s="17">
        <v>0.27768219914807202</v>
      </c>
      <c r="AL123" s="17">
        <v>0.291926546199199</v>
      </c>
      <c r="AM123" s="17"/>
      <c r="AN123" s="17">
        <v>0.37491759702099697</v>
      </c>
      <c r="AO123" s="17">
        <v>0.32467688112194798</v>
      </c>
      <c r="AP123" s="17"/>
      <c r="AQ123" s="17">
        <v>0.36465210559046002</v>
      </c>
      <c r="AR123" s="17">
        <v>0.33836246554079902</v>
      </c>
      <c r="AS123" s="17"/>
      <c r="AT123" s="17">
        <v>0.35475641779544398</v>
      </c>
      <c r="AU123" s="17">
        <v>0.33520584761181799</v>
      </c>
      <c r="AV123" s="17"/>
      <c r="AW123" s="17">
        <v>0.33501271698984397</v>
      </c>
      <c r="AX123" s="17">
        <v>0.36787333951643297</v>
      </c>
      <c r="AY123" s="17"/>
      <c r="AZ123" s="17">
        <v>0.35525828413974703</v>
      </c>
      <c r="BA123" s="17">
        <v>0.34512457985494299</v>
      </c>
    </row>
    <row r="124" spans="2:53" x14ac:dyDescent="0.35">
      <c r="B124" t="s">
        <v>103</v>
      </c>
      <c r="C124" s="17">
        <v>0.30234830802554102</v>
      </c>
      <c r="D124" s="17">
        <v>0.27470429557013898</v>
      </c>
      <c r="E124" s="17">
        <v>0.33026433178725501</v>
      </c>
      <c r="F124" s="17"/>
      <c r="G124" s="17">
        <v>0.29668209970210702</v>
      </c>
      <c r="H124" s="17">
        <v>0.29895849057843599</v>
      </c>
      <c r="I124" s="17">
        <v>0.27273530230110399</v>
      </c>
      <c r="J124" s="17">
        <v>0.319241612605067</v>
      </c>
      <c r="K124" s="17">
        <v>0.34363244662884201</v>
      </c>
      <c r="L124" s="17">
        <v>0.29203059199638798</v>
      </c>
      <c r="M124" s="17"/>
      <c r="N124" s="17">
        <v>0.30103140410441798</v>
      </c>
      <c r="O124" s="17">
        <v>0.32258091942619399</v>
      </c>
      <c r="P124" s="17">
        <v>0.31662825819284401</v>
      </c>
      <c r="Q124" s="17">
        <v>0.25797560819713999</v>
      </c>
      <c r="R124" s="17"/>
      <c r="S124" s="17">
        <v>0.304387128420743</v>
      </c>
      <c r="T124" s="17">
        <v>0.33647874257301602</v>
      </c>
      <c r="U124" s="17">
        <v>0.211998093011593</v>
      </c>
      <c r="V124" s="17">
        <v>0.27625665178653802</v>
      </c>
      <c r="W124" s="17">
        <v>0.24560826462667701</v>
      </c>
      <c r="X124" s="17">
        <v>0.31181601584880703</v>
      </c>
      <c r="Y124" s="17">
        <v>0.36093404397954998</v>
      </c>
      <c r="Z124" s="17">
        <v>0.33694375542030802</v>
      </c>
      <c r="AA124" s="17">
        <v>0.32298681892935499</v>
      </c>
      <c r="AB124" s="17"/>
      <c r="AC124" s="17">
        <v>0.35233453664197101</v>
      </c>
      <c r="AD124" s="17">
        <v>0.42741310176471697</v>
      </c>
      <c r="AE124" s="17">
        <v>0.30433472718252103</v>
      </c>
      <c r="AF124" s="17">
        <v>0.25445934378267798</v>
      </c>
      <c r="AG124" s="17">
        <v>0.19757863386724001</v>
      </c>
      <c r="AH124" s="17">
        <v>0.23173390440460601</v>
      </c>
      <c r="AI124" s="17">
        <v>0.307062584138732</v>
      </c>
      <c r="AJ124" s="17">
        <v>0.35448368843359401</v>
      </c>
      <c r="AK124" s="17">
        <v>0.24166712146779101</v>
      </c>
      <c r="AL124" s="17">
        <v>0.34567225169335603</v>
      </c>
      <c r="AM124" s="17"/>
      <c r="AN124" s="17">
        <v>0.28440899130752201</v>
      </c>
      <c r="AO124" s="17">
        <v>0.31771388922084098</v>
      </c>
      <c r="AP124" s="17"/>
      <c r="AQ124" s="17">
        <v>0.29447477192017901</v>
      </c>
      <c r="AR124" s="17">
        <v>0.31073352462266901</v>
      </c>
      <c r="AS124" s="17"/>
      <c r="AT124" s="17">
        <v>0.30524948757912601</v>
      </c>
      <c r="AU124" s="17">
        <v>0.295462241368109</v>
      </c>
      <c r="AV124" s="17"/>
      <c r="AW124" s="17">
        <v>0.294159202587913</v>
      </c>
      <c r="AX124" s="17">
        <v>0.31301633992161898</v>
      </c>
      <c r="AY124" s="17"/>
      <c r="AZ124" s="17">
        <v>0.26123240853284402</v>
      </c>
      <c r="BA124" s="17">
        <v>0.342491178621807</v>
      </c>
    </row>
    <row r="125" spans="2:53" x14ac:dyDescent="0.35">
      <c r="B125" t="s">
        <v>104</v>
      </c>
      <c r="C125" s="17">
        <v>7.4282557538314406E-2</v>
      </c>
      <c r="D125" s="17">
        <v>7.7161724040081106E-2</v>
      </c>
      <c r="E125" s="17">
        <v>7.1470220396121803E-2</v>
      </c>
      <c r="F125" s="17"/>
      <c r="G125" s="17">
        <v>0.104164622257398</v>
      </c>
      <c r="H125" s="17">
        <v>7.5037163229725506E-2</v>
      </c>
      <c r="I125" s="17">
        <v>7.3557175958936294E-2</v>
      </c>
      <c r="J125" s="17">
        <v>7.1312358037109599E-2</v>
      </c>
      <c r="K125" s="17">
        <v>5.7302549505288798E-2</v>
      </c>
      <c r="L125" s="17">
        <v>9.7724006698076502E-2</v>
      </c>
      <c r="M125" s="17"/>
      <c r="N125" s="17">
        <v>7.2053089795446806E-2</v>
      </c>
      <c r="O125" s="17">
        <v>6.0471938637020502E-2</v>
      </c>
      <c r="P125" s="17">
        <v>8.65035216707737E-2</v>
      </c>
      <c r="Q125" s="17">
        <v>0.12559434560812099</v>
      </c>
      <c r="R125" s="17"/>
      <c r="S125" s="17">
        <v>6.8029003748876701E-2</v>
      </c>
      <c r="T125" s="17">
        <v>7.7740947937580795E-2</v>
      </c>
      <c r="U125" s="17">
        <v>7.58103403891629E-2</v>
      </c>
      <c r="V125" s="17">
        <v>8.8542655832678702E-2</v>
      </c>
      <c r="W125" s="17">
        <v>8.2808079465869405E-2</v>
      </c>
      <c r="X125" s="17">
        <v>9.2142707872443205E-2</v>
      </c>
      <c r="Y125" s="17">
        <v>6.3890249711676103E-2</v>
      </c>
      <c r="Z125" s="17">
        <v>4.4316845495068702E-2</v>
      </c>
      <c r="AA125" s="17">
        <v>6.4274097654271806E-2</v>
      </c>
      <c r="AB125" s="17"/>
      <c r="AC125" s="17">
        <v>5.6756945233847E-2</v>
      </c>
      <c r="AD125" s="17">
        <v>0.13541807787374799</v>
      </c>
      <c r="AE125" s="17">
        <v>8.04696650546676E-2</v>
      </c>
      <c r="AF125" s="17">
        <v>5.8566847970229201E-2</v>
      </c>
      <c r="AG125" s="17">
        <v>0.20005952004133801</v>
      </c>
      <c r="AH125" s="17">
        <v>0.10610869333841599</v>
      </c>
      <c r="AI125" s="17">
        <v>6.7602811441445906E-2</v>
      </c>
      <c r="AJ125" s="17">
        <v>5.25679084479964E-2</v>
      </c>
      <c r="AK125" s="17">
        <v>7.1167069494174701E-2</v>
      </c>
      <c r="AL125" s="17">
        <v>0.11093679349213301</v>
      </c>
      <c r="AM125" s="17"/>
      <c r="AN125" s="17">
        <v>6.8425020645820997E-2</v>
      </c>
      <c r="AO125" s="17">
        <v>8.2504933936762906E-2</v>
      </c>
      <c r="AP125" s="17"/>
      <c r="AQ125" s="17">
        <v>7.1397522596474305E-2</v>
      </c>
      <c r="AR125" s="17">
        <v>7.3666353639255097E-2</v>
      </c>
      <c r="AS125" s="17"/>
      <c r="AT125" s="17">
        <v>8.0393408401186903E-2</v>
      </c>
      <c r="AU125" s="17">
        <v>3.7219501542958597E-2</v>
      </c>
      <c r="AV125" s="17"/>
      <c r="AW125" s="17">
        <v>6.8215402235299705E-2</v>
      </c>
      <c r="AX125" s="17">
        <v>8.2107702171949695E-2</v>
      </c>
      <c r="AY125" s="17"/>
      <c r="AZ125" s="17">
        <v>9.02115424499767E-2</v>
      </c>
      <c r="BA125" s="17">
        <v>5.8730540242613698E-2</v>
      </c>
    </row>
    <row r="126" spans="2:53" x14ac:dyDescent="0.35">
      <c r="B126" t="s">
        <v>105</v>
      </c>
      <c r="C126" s="17">
        <v>3.3209581409801701E-2</v>
      </c>
      <c r="D126" s="17">
        <v>3.1506972265695599E-2</v>
      </c>
      <c r="E126" s="17">
        <v>3.4942067976868003E-2</v>
      </c>
      <c r="F126" s="17"/>
      <c r="G126" s="17">
        <v>7.3441256674036906E-2</v>
      </c>
      <c r="H126" s="17">
        <v>2.2818139921982599E-2</v>
      </c>
      <c r="I126" s="17">
        <v>4.4035443572383197E-2</v>
      </c>
      <c r="J126" s="17">
        <v>1.60162914261179E-2</v>
      </c>
      <c r="K126" s="17">
        <v>3.64904512831115E-2</v>
      </c>
      <c r="L126" s="17">
        <v>4.1113103266661101E-2</v>
      </c>
      <c r="M126" s="17"/>
      <c r="N126" s="17">
        <v>3.4572015730033101E-2</v>
      </c>
      <c r="O126" s="17">
        <v>1.2230597755761999E-2</v>
      </c>
      <c r="P126" s="17">
        <v>4.1915729429710898E-2</v>
      </c>
      <c r="Q126" s="17">
        <v>4.28366443895076E-2</v>
      </c>
      <c r="R126" s="17"/>
      <c r="S126" s="17">
        <v>3.1737132783102397E-2</v>
      </c>
      <c r="T126" s="17">
        <v>3.9424106549926202E-2</v>
      </c>
      <c r="U126" s="17">
        <v>3.8098641808709498E-2</v>
      </c>
      <c r="V126" s="17">
        <v>5.6667744308893098E-2</v>
      </c>
      <c r="W126" s="17">
        <v>2.8909796715126099E-2</v>
      </c>
      <c r="X126" s="17">
        <v>1.76187514760749E-2</v>
      </c>
      <c r="Y126" s="17">
        <v>2.3388280447783599E-2</v>
      </c>
      <c r="Z126" s="17">
        <v>2.2158422528407301E-2</v>
      </c>
      <c r="AA126" s="17">
        <v>3.0520718867013699E-2</v>
      </c>
      <c r="AB126" s="17"/>
      <c r="AC126" s="17">
        <v>3.8252856370410399E-2</v>
      </c>
      <c r="AD126" s="17">
        <v>0</v>
      </c>
      <c r="AE126" s="17">
        <v>1.930031819025E-2</v>
      </c>
      <c r="AF126" s="17">
        <v>3.2712613548688103E-2</v>
      </c>
      <c r="AG126" s="17">
        <v>2.75947276021393E-2</v>
      </c>
      <c r="AH126" s="17">
        <v>2.7242128518436499E-2</v>
      </c>
      <c r="AI126" s="17">
        <v>3.5185730187292603E-2</v>
      </c>
      <c r="AJ126" s="17">
        <v>3.3564015616632997E-2</v>
      </c>
      <c r="AK126" s="17">
        <v>4.0472066154518697E-2</v>
      </c>
      <c r="AL126" s="17">
        <v>4.7960178277779202E-2</v>
      </c>
      <c r="AM126" s="17"/>
      <c r="AN126" s="17">
        <v>2.70078330488468E-2</v>
      </c>
      <c r="AO126" s="17">
        <v>4.0124019681471203E-2</v>
      </c>
      <c r="AP126" s="17"/>
      <c r="AQ126" s="17">
        <v>2.97195358614534E-2</v>
      </c>
      <c r="AR126" s="17">
        <v>3.57471038620212E-2</v>
      </c>
      <c r="AS126" s="17"/>
      <c r="AT126" s="17">
        <v>3.0533483431925398E-2</v>
      </c>
      <c r="AU126" s="17">
        <v>4.3813801684206399E-2</v>
      </c>
      <c r="AV126" s="17"/>
      <c r="AW126" s="17">
        <v>3.1435729243494498E-2</v>
      </c>
      <c r="AX126" s="17">
        <v>3.5574000715232201E-2</v>
      </c>
      <c r="AY126" s="17"/>
      <c r="AZ126" s="17">
        <v>2.44122269434651E-2</v>
      </c>
      <c r="BA126" s="17">
        <v>4.1798741960560201E-2</v>
      </c>
    </row>
    <row r="127" spans="2:53" x14ac:dyDescent="0.35">
      <c r="B127" t="s">
        <v>106</v>
      </c>
      <c r="C127" s="17">
        <v>1.7825295719388502E-2</v>
      </c>
      <c r="D127" s="17">
        <v>2.3199431425332099E-2</v>
      </c>
      <c r="E127" s="17">
        <v>1.2467196871638201E-2</v>
      </c>
      <c r="F127" s="17"/>
      <c r="G127" s="17">
        <v>4.94011457287322E-3</v>
      </c>
      <c r="H127" s="17">
        <v>6.8437265148147998E-3</v>
      </c>
      <c r="I127" s="17">
        <v>4.8449799943438704E-3</v>
      </c>
      <c r="J127" s="17">
        <v>1.7623888000354498E-2</v>
      </c>
      <c r="K127" s="17">
        <v>4.4326123938392401E-2</v>
      </c>
      <c r="L127" s="17">
        <v>5.2737340688692201E-2</v>
      </c>
      <c r="M127" s="17"/>
      <c r="N127" s="17">
        <v>1.07201211365487E-2</v>
      </c>
      <c r="O127" s="17">
        <v>3.5047011775773698E-2</v>
      </c>
      <c r="P127" s="17">
        <v>3.3920899934690399E-2</v>
      </c>
      <c r="Q127" s="17">
        <v>4.4655187628689003E-2</v>
      </c>
      <c r="R127" s="17"/>
      <c r="S127" s="17">
        <v>9.2281385378636498E-3</v>
      </c>
      <c r="T127" s="17">
        <v>2.3211558884161699E-2</v>
      </c>
      <c r="U127" s="17">
        <v>2.76810416468578E-2</v>
      </c>
      <c r="V127" s="17">
        <v>9.4687894627128698E-3</v>
      </c>
      <c r="W127" s="17">
        <v>1.56062895344149E-2</v>
      </c>
      <c r="X127" s="17">
        <v>1.55942719368294E-2</v>
      </c>
      <c r="Y127" s="17">
        <v>2.11877687697405E-2</v>
      </c>
      <c r="Z127" s="17">
        <v>2.21584229666613E-2</v>
      </c>
      <c r="AA127" s="17">
        <v>2.0303910060749001E-2</v>
      </c>
      <c r="AB127" s="17"/>
      <c r="AC127" s="17">
        <v>0</v>
      </c>
      <c r="AD127" s="17">
        <v>5.0477380118046601E-3</v>
      </c>
      <c r="AE127" s="17">
        <v>1.94962748087164E-2</v>
      </c>
      <c r="AF127" s="17">
        <v>9.4267382981786108E-3</v>
      </c>
      <c r="AG127" s="17">
        <v>2.9119665450328801E-2</v>
      </c>
      <c r="AH127" s="17">
        <v>2.7544952253031E-2</v>
      </c>
      <c r="AI127" s="17">
        <v>2.1152188883050201E-2</v>
      </c>
      <c r="AJ127" s="17">
        <v>9.0879346203323001E-3</v>
      </c>
      <c r="AK127" s="17">
        <v>8.5941796979031801E-3</v>
      </c>
      <c r="AL127" s="17">
        <v>1.0973053915924499E-2</v>
      </c>
      <c r="AM127" s="17"/>
      <c r="AN127" s="17">
        <v>4.7720421439380696E-3</v>
      </c>
      <c r="AO127" s="17">
        <v>3.5471811589788502E-2</v>
      </c>
      <c r="AP127" s="17"/>
      <c r="AQ127" s="17">
        <v>6.4381071431950099E-3</v>
      </c>
      <c r="AR127" s="17">
        <v>3.46499824249328E-2</v>
      </c>
      <c r="AS127" s="17"/>
      <c r="AT127" s="17">
        <v>1.0336218510916199E-2</v>
      </c>
      <c r="AU127" s="17">
        <v>6.6470707067673204E-2</v>
      </c>
      <c r="AV127" s="17"/>
      <c r="AW127" s="17">
        <v>2.3848965588480299E-2</v>
      </c>
      <c r="AX127" s="17">
        <v>1.0666529392348301E-2</v>
      </c>
      <c r="AY127" s="17"/>
      <c r="AZ127" s="17">
        <v>6.4627579485453902E-3</v>
      </c>
      <c r="BA127" s="17">
        <v>2.8918933193163E-2</v>
      </c>
    </row>
    <row r="128" spans="2:53" x14ac:dyDescent="0.35">
      <c r="B128" t="s">
        <v>69</v>
      </c>
      <c r="C128" s="17">
        <v>2.0810443964166699E-2</v>
      </c>
      <c r="D128" s="17">
        <v>1.6206154457252299E-2</v>
      </c>
      <c r="E128" s="17">
        <v>2.5433455793680199E-2</v>
      </c>
      <c r="F128" s="17"/>
      <c r="G128" s="17">
        <v>2.1285992932368599E-2</v>
      </c>
      <c r="H128" s="17">
        <v>4.4250077200758599E-3</v>
      </c>
      <c r="I128" s="17">
        <v>1.5924980821471799E-2</v>
      </c>
      <c r="J128" s="17">
        <v>1.99884125661355E-2</v>
      </c>
      <c r="K128" s="17">
        <v>3.05422277319061E-2</v>
      </c>
      <c r="L128" s="17">
        <v>6.8128860275270597E-2</v>
      </c>
      <c r="M128" s="17"/>
      <c r="N128" s="17">
        <v>1.40940575205626E-2</v>
      </c>
      <c r="O128" s="17">
        <v>3.9089864399176201E-2</v>
      </c>
      <c r="P128" s="17">
        <v>3.37289701079957E-2</v>
      </c>
      <c r="Q128" s="17">
        <v>5.1784993710461497E-2</v>
      </c>
      <c r="R128" s="17"/>
      <c r="S128" s="17">
        <v>1.5498893672309E-2</v>
      </c>
      <c r="T128" s="17">
        <v>3.2513953512500401E-2</v>
      </c>
      <c r="U128" s="17">
        <v>3.7905168414351702E-2</v>
      </c>
      <c r="V128" s="17">
        <v>2.0889329144573299E-2</v>
      </c>
      <c r="W128" s="17">
        <v>2.6778077701985301E-2</v>
      </c>
      <c r="X128" s="17">
        <v>1.18460951675055E-2</v>
      </c>
      <c r="Y128" s="17">
        <v>2.13512396423143E-2</v>
      </c>
      <c r="Z128" s="17">
        <v>8.7955114233041407E-3</v>
      </c>
      <c r="AA128" s="17">
        <v>6.72473422135052E-3</v>
      </c>
      <c r="AB128" s="17"/>
      <c r="AC128" s="17">
        <v>3.7194504347989502E-2</v>
      </c>
      <c r="AD128" s="17">
        <v>0</v>
      </c>
      <c r="AE128" s="17">
        <v>4.7821407624242798E-3</v>
      </c>
      <c r="AF128" s="17">
        <v>1.2521574299534301E-2</v>
      </c>
      <c r="AG128" s="17">
        <v>0</v>
      </c>
      <c r="AH128" s="17">
        <v>6.5212306880083004E-2</v>
      </c>
      <c r="AI128" s="17">
        <v>1.34231905329082E-2</v>
      </c>
      <c r="AJ128" s="17">
        <v>0</v>
      </c>
      <c r="AK128" s="17">
        <v>2.81949975195625E-2</v>
      </c>
      <c r="AL128" s="17">
        <v>7.6216269367114396E-3</v>
      </c>
      <c r="AM128" s="17"/>
      <c r="AN128" s="17">
        <v>2.8933367995018599E-3</v>
      </c>
      <c r="AO128" s="17">
        <v>3.9357470920940503E-2</v>
      </c>
      <c r="AP128" s="17"/>
      <c r="AQ128" s="17">
        <v>7.4993058692730003E-3</v>
      </c>
      <c r="AR128" s="17">
        <v>3.6475001905160197E-2</v>
      </c>
      <c r="AS128" s="17"/>
      <c r="AT128" s="17">
        <v>1.1458842974710099E-2</v>
      </c>
      <c r="AU128" s="17">
        <v>6.3934429040702706E-2</v>
      </c>
      <c r="AV128" s="17"/>
      <c r="AW128" s="17">
        <v>2.6142665258471001E-2</v>
      </c>
      <c r="AX128" s="17">
        <v>1.28223515513699E-2</v>
      </c>
      <c r="AY128" s="17"/>
      <c r="AZ128" s="17">
        <v>4.4783060634598897E-3</v>
      </c>
      <c r="BA128" s="17">
        <v>3.6756073426192103E-2</v>
      </c>
    </row>
    <row r="129" spans="2:53" x14ac:dyDescent="0.35">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row>
    <row r="130" spans="2:53" x14ac:dyDescent="0.35">
      <c r="B130" s="6" t="s">
        <v>111</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row>
    <row r="131" spans="2:53" x14ac:dyDescent="0.35">
      <c r="B131" s="24" t="s">
        <v>72</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row>
    <row r="132" spans="2:53" x14ac:dyDescent="0.35">
      <c r="B132" t="s">
        <v>101</v>
      </c>
      <c r="C132" s="17">
        <v>0.13992918898418399</v>
      </c>
      <c r="D132" s="17">
        <v>0.140654029937581</v>
      </c>
      <c r="E132" s="17">
        <v>0.139330237238591</v>
      </c>
      <c r="F132" s="17"/>
      <c r="G132" s="17">
        <v>0.22435398796949099</v>
      </c>
      <c r="H132" s="17">
        <v>0.13432746518716701</v>
      </c>
      <c r="I132" s="17">
        <v>0.18051667136255001</v>
      </c>
      <c r="J132" s="17">
        <v>0.12698651074032</v>
      </c>
      <c r="K132" s="17">
        <v>9.2706084217219195E-2</v>
      </c>
      <c r="L132" s="17">
        <v>8.5021403907297094E-2</v>
      </c>
      <c r="M132" s="17"/>
      <c r="N132" s="17">
        <v>0.13902800761334899</v>
      </c>
      <c r="O132" s="17">
        <v>0.141699841969047</v>
      </c>
      <c r="P132" s="17">
        <v>0.13912694968050601</v>
      </c>
      <c r="Q132" s="17">
        <v>0.17217494494361801</v>
      </c>
      <c r="R132" s="17"/>
      <c r="S132" s="17">
        <v>0.142269431755773</v>
      </c>
      <c r="T132" s="17">
        <v>0.123897497619414</v>
      </c>
      <c r="U132" s="17">
        <v>0.14621841173515199</v>
      </c>
      <c r="V132" s="17">
        <v>0.124611040989573</v>
      </c>
      <c r="W132" s="17">
        <v>0.14753602376730199</v>
      </c>
      <c r="X132" s="17">
        <v>0.168841526496818</v>
      </c>
      <c r="Y132" s="17">
        <v>0.125743459907453</v>
      </c>
      <c r="Z132" s="17">
        <v>0.186062896213226</v>
      </c>
      <c r="AA132" s="17">
        <v>0.13055364689114199</v>
      </c>
      <c r="AB132" s="17"/>
      <c r="AC132" s="17">
        <v>0.12857941256691799</v>
      </c>
      <c r="AD132" s="17">
        <v>0.142772533286422</v>
      </c>
      <c r="AE132" s="17">
        <v>0.13269415831980499</v>
      </c>
      <c r="AF132" s="17">
        <v>0.186460511347463</v>
      </c>
      <c r="AG132" s="17">
        <v>0.248075674905225</v>
      </c>
      <c r="AH132" s="17">
        <v>0.18929102885980401</v>
      </c>
      <c r="AI132" s="17">
        <v>8.7057743828217002E-2</v>
      </c>
      <c r="AJ132" s="17">
        <v>0.18093727722900099</v>
      </c>
      <c r="AK132" s="17">
        <v>0.117848528793632</v>
      </c>
      <c r="AL132" s="17">
        <v>0.120120145467652</v>
      </c>
      <c r="AM132" s="17"/>
      <c r="AN132" s="17">
        <v>0.17900737066521699</v>
      </c>
      <c r="AO132" s="17">
        <v>8.8751291527188997E-2</v>
      </c>
      <c r="AP132" s="17"/>
      <c r="AQ132" s="17">
        <v>0.169141909057341</v>
      </c>
      <c r="AR132" s="17">
        <v>0.101090568618913</v>
      </c>
      <c r="AS132" s="17"/>
      <c r="AT132" s="17">
        <v>0.148508507702799</v>
      </c>
      <c r="AU132" s="17">
        <v>7.7682924734371495E-2</v>
      </c>
      <c r="AV132" s="17"/>
      <c r="AW132" s="17">
        <v>0.153111383299538</v>
      </c>
      <c r="AX132" s="17">
        <v>0.124935520997218</v>
      </c>
      <c r="AY132" s="17"/>
      <c r="AZ132" s="17">
        <v>0.20561165336988099</v>
      </c>
      <c r="BA132" s="17">
        <v>7.5801133881141694E-2</v>
      </c>
    </row>
    <row r="133" spans="2:53" x14ac:dyDescent="0.35">
      <c r="B133" t="s">
        <v>102</v>
      </c>
      <c r="C133" s="17">
        <v>0.21543672198821101</v>
      </c>
      <c r="D133" s="17">
        <v>0.237052009146062</v>
      </c>
      <c r="E133" s="17">
        <v>0.19401525576096401</v>
      </c>
      <c r="F133" s="17"/>
      <c r="G133" s="17">
        <v>0.27836965988027801</v>
      </c>
      <c r="H133" s="17">
        <v>0.20338874594602699</v>
      </c>
      <c r="I133" s="17">
        <v>0.248868753258394</v>
      </c>
      <c r="J133" s="17">
        <v>0.233162630541452</v>
      </c>
      <c r="K133" s="17">
        <v>0.15375186087205001</v>
      </c>
      <c r="L133" s="17">
        <v>0.15794587116695699</v>
      </c>
      <c r="M133" s="17"/>
      <c r="N133" s="17">
        <v>0.21700669108083301</v>
      </c>
      <c r="O133" s="17">
        <v>0.180105139138384</v>
      </c>
      <c r="P133" s="17">
        <v>0.23644139906353101</v>
      </c>
      <c r="Q133" s="17">
        <v>0.24778363977839801</v>
      </c>
      <c r="R133" s="17"/>
      <c r="S133" s="17">
        <v>0.209618421047508</v>
      </c>
      <c r="T133" s="17">
        <v>0.19703167882301101</v>
      </c>
      <c r="U133" s="17">
        <v>0.181712652837352</v>
      </c>
      <c r="V133" s="17">
        <v>0.209685152439436</v>
      </c>
      <c r="W133" s="17">
        <v>0.267780773081294</v>
      </c>
      <c r="X133" s="17">
        <v>0.20565234459328399</v>
      </c>
      <c r="Y133" s="17">
        <v>0.20691085994663599</v>
      </c>
      <c r="Z133" s="17">
        <v>0.278246114557331</v>
      </c>
      <c r="AA133" s="17">
        <v>0.229808331696676</v>
      </c>
      <c r="AB133" s="17"/>
      <c r="AC133" s="17">
        <v>0.163603128489028</v>
      </c>
      <c r="AD133" s="17">
        <v>0.12863113186233199</v>
      </c>
      <c r="AE133" s="17">
        <v>0.24641916757975099</v>
      </c>
      <c r="AF133" s="17">
        <v>0.31725166565576501</v>
      </c>
      <c r="AG133" s="17">
        <v>0.30704955207981699</v>
      </c>
      <c r="AH133" s="17">
        <v>0.112724039269301</v>
      </c>
      <c r="AI133" s="17">
        <v>0.170280680447953</v>
      </c>
      <c r="AJ133" s="17">
        <v>0.32109291995658801</v>
      </c>
      <c r="AK133" s="17">
        <v>0.23554080598423899</v>
      </c>
      <c r="AL133" s="17">
        <v>0.17575100774588601</v>
      </c>
      <c r="AM133" s="17"/>
      <c r="AN133" s="17">
        <v>0.22918940215867301</v>
      </c>
      <c r="AO133" s="17">
        <v>0.19920172791155899</v>
      </c>
      <c r="AP133" s="17"/>
      <c r="AQ133" s="17">
        <v>0.24293150545110301</v>
      </c>
      <c r="AR133" s="17">
        <v>0.18062195427545599</v>
      </c>
      <c r="AS133" s="17"/>
      <c r="AT133" s="17">
        <v>0.22554181754796501</v>
      </c>
      <c r="AU133" s="17">
        <v>0.17018447731147901</v>
      </c>
      <c r="AV133" s="17"/>
      <c r="AW133" s="17">
        <v>0.22890805898237401</v>
      </c>
      <c r="AX133" s="17">
        <v>0.20059693342651</v>
      </c>
      <c r="AY133" s="17"/>
      <c r="AZ133" s="17">
        <v>0.259390361288245</v>
      </c>
      <c r="BA133" s="17">
        <v>0.17252326815584201</v>
      </c>
    </row>
    <row r="134" spans="2:53" x14ac:dyDescent="0.35">
      <c r="B134" t="s">
        <v>103</v>
      </c>
      <c r="C134" s="17">
        <v>0.38298543446506</v>
      </c>
      <c r="D134" s="17">
        <v>0.36808319437688602</v>
      </c>
      <c r="E134" s="17">
        <v>0.39733256877101503</v>
      </c>
      <c r="F134" s="17"/>
      <c r="G134" s="17">
        <v>0.22431335884699599</v>
      </c>
      <c r="H134" s="17">
        <v>0.46723482380147402</v>
      </c>
      <c r="I134" s="17">
        <v>0.35812519978219098</v>
      </c>
      <c r="J134" s="17">
        <v>0.37025110508779902</v>
      </c>
      <c r="K134" s="17">
        <v>0.381253074524527</v>
      </c>
      <c r="L134" s="17">
        <v>0.37674592683536401</v>
      </c>
      <c r="M134" s="17"/>
      <c r="N134" s="17">
        <v>0.40728447465073703</v>
      </c>
      <c r="O134" s="17">
        <v>0.37908149866619101</v>
      </c>
      <c r="P134" s="17">
        <v>0.29587376429890699</v>
      </c>
      <c r="Q134" s="17">
        <v>0.19693973679204099</v>
      </c>
      <c r="R134" s="17"/>
      <c r="S134" s="17">
        <v>0.41906077841960299</v>
      </c>
      <c r="T134" s="17">
        <v>0.40531660358448102</v>
      </c>
      <c r="U134" s="17">
        <v>0.41676340231880699</v>
      </c>
      <c r="V134" s="17">
        <v>0.34239318840404998</v>
      </c>
      <c r="W134" s="17">
        <v>0.321336929215157</v>
      </c>
      <c r="X134" s="17">
        <v>0.33505704106529</v>
      </c>
      <c r="Y134" s="17">
        <v>0.38823293409105603</v>
      </c>
      <c r="Z134" s="17">
        <v>0.33660446985140802</v>
      </c>
      <c r="AA134" s="17">
        <v>0.41293264430478399</v>
      </c>
      <c r="AB134" s="17"/>
      <c r="AC134" s="17">
        <v>0.38640290071348699</v>
      </c>
      <c r="AD134" s="17">
        <v>0.43207833758351699</v>
      </c>
      <c r="AE134" s="17">
        <v>0.40430271310132598</v>
      </c>
      <c r="AF134" s="17">
        <v>0.32616412219170399</v>
      </c>
      <c r="AG134" s="17">
        <v>0.24690375194799599</v>
      </c>
      <c r="AH134" s="17">
        <v>0.348889136842923</v>
      </c>
      <c r="AI134" s="17">
        <v>0.45104306508534198</v>
      </c>
      <c r="AJ134" s="17">
        <v>0.32133507670711697</v>
      </c>
      <c r="AK134" s="17">
        <v>0.41188070020314599</v>
      </c>
      <c r="AL134" s="17">
        <v>0.40987097545354201</v>
      </c>
      <c r="AM134" s="17"/>
      <c r="AN134" s="17">
        <v>0.40108433470469701</v>
      </c>
      <c r="AO134" s="17">
        <v>0.35773766808877</v>
      </c>
      <c r="AP134" s="17"/>
      <c r="AQ134" s="17">
        <v>0.38187773265792202</v>
      </c>
      <c r="AR134" s="17">
        <v>0.38568745194340598</v>
      </c>
      <c r="AS134" s="17"/>
      <c r="AT134" s="17">
        <v>0.38685021274416898</v>
      </c>
      <c r="AU134" s="17">
        <v>0.36842191109161598</v>
      </c>
      <c r="AV134" s="17"/>
      <c r="AW134" s="17">
        <v>0.36032356718721398</v>
      </c>
      <c r="AX134" s="17">
        <v>0.40941933062913499</v>
      </c>
      <c r="AY134" s="17"/>
      <c r="AZ134" s="17">
        <v>0.34130589632965702</v>
      </c>
      <c r="BA134" s="17">
        <v>0.42367860490582099</v>
      </c>
    </row>
    <row r="135" spans="2:53" x14ac:dyDescent="0.35">
      <c r="B135" t="s">
        <v>104</v>
      </c>
      <c r="C135" s="17">
        <v>0.15975443343328999</v>
      </c>
      <c r="D135" s="17">
        <v>0.146231236266256</v>
      </c>
      <c r="E135" s="17">
        <v>0.17342135562336</v>
      </c>
      <c r="F135" s="17"/>
      <c r="G135" s="17">
        <v>0.174809727549012</v>
      </c>
      <c r="H135" s="17">
        <v>0.13976882658008899</v>
      </c>
      <c r="I135" s="17">
        <v>0.13581415166000299</v>
      </c>
      <c r="J135" s="17">
        <v>0.18357783718258799</v>
      </c>
      <c r="K135" s="17">
        <v>0.198754033965022</v>
      </c>
      <c r="L135" s="17">
        <v>0.14697828609915201</v>
      </c>
      <c r="M135" s="17"/>
      <c r="N135" s="17">
        <v>0.15301904099222399</v>
      </c>
      <c r="O135" s="17">
        <v>0.175419738574529</v>
      </c>
      <c r="P135" s="17">
        <v>0.171011013972799</v>
      </c>
      <c r="Q135" s="17">
        <v>0.190661021133849</v>
      </c>
      <c r="R135" s="17"/>
      <c r="S135" s="17">
        <v>0.14865884809841301</v>
      </c>
      <c r="T135" s="17">
        <v>0.169391062009348</v>
      </c>
      <c r="U135" s="17">
        <v>0.16965800920490701</v>
      </c>
      <c r="V135" s="17">
        <v>0.16429296735460699</v>
      </c>
      <c r="W135" s="17">
        <v>0.138324889748282</v>
      </c>
      <c r="X135" s="17">
        <v>0.18458619182528699</v>
      </c>
      <c r="Y135" s="17">
        <v>0.14929520871078999</v>
      </c>
      <c r="Z135" s="17">
        <v>0.15933707400302</v>
      </c>
      <c r="AA135" s="17">
        <v>0.15396050784859799</v>
      </c>
      <c r="AB135" s="17"/>
      <c r="AC135" s="17">
        <v>0.23431052282411899</v>
      </c>
      <c r="AD135" s="17">
        <v>0.27180866766120498</v>
      </c>
      <c r="AE135" s="17">
        <v>0.144843225033292</v>
      </c>
      <c r="AF135" s="17">
        <v>9.9922888653211306E-2</v>
      </c>
      <c r="AG135" s="17">
        <v>8.85548099446513E-2</v>
      </c>
      <c r="AH135" s="17">
        <v>0.206245547971766</v>
      </c>
      <c r="AI135" s="17">
        <v>0.17651937330436601</v>
      </c>
      <c r="AJ135" s="17">
        <v>9.5804284939056794E-2</v>
      </c>
      <c r="AK135" s="17">
        <v>0.147319570410131</v>
      </c>
      <c r="AL135" s="17">
        <v>0.186695004520329</v>
      </c>
      <c r="AM135" s="17"/>
      <c r="AN135" s="17">
        <v>0.13832030130666401</v>
      </c>
      <c r="AO135" s="17">
        <v>0.190031183061241</v>
      </c>
      <c r="AP135" s="17"/>
      <c r="AQ135" s="17">
        <v>0.13764736351969201</v>
      </c>
      <c r="AR135" s="17">
        <v>0.19220908907284801</v>
      </c>
      <c r="AS135" s="17"/>
      <c r="AT135" s="17">
        <v>0.155236346828621</v>
      </c>
      <c r="AU135" s="17">
        <v>0.18891796225475499</v>
      </c>
      <c r="AV135" s="17"/>
      <c r="AW135" s="17">
        <v>0.145798883265846</v>
      </c>
      <c r="AX135" s="17">
        <v>0.17713436497986901</v>
      </c>
      <c r="AY135" s="17"/>
      <c r="AZ135" s="17">
        <v>0.12857346339935399</v>
      </c>
      <c r="BA135" s="17">
        <v>0.19019748978331899</v>
      </c>
    </row>
    <row r="136" spans="2:53" x14ac:dyDescent="0.35">
      <c r="B136" t="s">
        <v>105</v>
      </c>
      <c r="C136" s="17">
        <v>6.1463953264500201E-2</v>
      </c>
      <c r="D136" s="17">
        <v>6.3830617791493294E-2</v>
      </c>
      <c r="E136" s="17">
        <v>5.9152585657140398E-2</v>
      </c>
      <c r="F136" s="17"/>
      <c r="G136" s="17">
        <v>8.6912888775248803E-2</v>
      </c>
      <c r="H136" s="17">
        <v>3.38310467655153E-2</v>
      </c>
      <c r="I136" s="17">
        <v>5.8726650931232603E-2</v>
      </c>
      <c r="J136" s="17">
        <v>5.65739747771292E-2</v>
      </c>
      <c r="K136" s="17">
        <v>7.9980134070420497E-2</v>
      </c>
      <c r="L136" s="17">
        <v>0.111296911471441</v>
      </c>
      <c r="M136" s="17"/>
      <c r="N136" s="17">
        <v>5.6843796980425E-2</v>
      </c>
      <c r="O136" s="17">
        <v>4.9280927865989699E-2</v>
      </c>
      <c r="P136" s="17">
        <v>9.4752766667711999E-2</v>
      </c>
      <c r="Q136" s="17">
        <v>7.5124469460161103E-2</v>
      </c>
      <c r="R136" s="17"/>
      <c r="S136" s="17">
        <v>4.4839995276401701E-2</v>
      </c>
      <c r="T136" s="17">
        <v>5.68327762420908E-2</v>
      </c>
      <c r="U136" s="17">
        <v>4.5331426409357403E-2</v>
      </c>
      <c r="V136" s="17">
        <v>0.122949262631369</v>
      </c>
      <c r="W136" s="17">
        <v>6.70307273850278E-2</v>
      </c>
      <c r="X136" s="17">
        <v>7.0625393067171596E-2</v>
      </c>
      <c r="Y136" s="17">
        <v>8.0840463543004101E-2</v>
      </c>
      <c r="Z136" s="17">
        <v>0</v>
      </c>
      <c r="AA136" s="17">
        <v>4.5716224305184697E-2</v>
      </c>
      <c r="AB136" s="17"/>
      <c r="AC136" s="17">
        <v>5.2559601699650599E-2</v>
      </c>
      <c r="AD136" s="17">
        <v>1.14852545818389E-2</v>
      </c>
      <c r="AE136" s="17">
        <v>4.5056255593665197E-2</v>
      </c>
      <c r="AF136" s="17">
        <v>5.1968360061541E-2</v>
      </c>
      <c r="AG136" s="17">
        <v>8.0296545671982203E-2</v>
      </c>
      <c r="AH136" s="17">
        <v>4.1289472875344298E-2</v>
      </c>
      <c r="AI136" s="17">
        <v>7.9838156963318502E-2</v>
      </c>
      <c r="AJ136" s="17">
        <v>6.1976900597696602E-2</v>
      </c>
      <c r="AK136" s="17">
        <v>2.1651216392564201E-2</v>
      </c>
      <c r="AL136" s="17">
        <v>8.8968185959954996E-2</v>
      </c>
      <c r="AM136" s="17"/>
      <c r="AN136" s="17">
        <v>4.0688270991127297E-2</v>
      </c>
      <c r="AO136" s="17">
        <v>9.0169491244495498E-2</v>
      </c>
      <c r="AP136" s="17"/>
      <c r="AQ136" s="17">
        <v>5.0597318005558098E-2</v>
      </c>
      <c r="AR136" s="17">
        <v>7.4968208727678995E-2</v>
      </c>
      <c r="AS136" s="17"/>
      <c r="AT136" s="17">
        <v>5.8203379351580098E-2</v>
      </c>
      <c r="AU136" s="17">
        <v>7.5416644475802097E-2</v>
      </c>
      <c r="AV136" s="17"/>
      <c r="AW136" s="17">
        <v>6.3934842543280898E-2</v>
      </c>
      <c r="AX136" s="17">
        <v>5.79514846670936E-2</v>
      </c>
      <c r="AY136" s="17"/>
      <c r="AZ136" s="17">
        <v>5.2795144272987302E-2</v>
      </c>
      <c r="BA136" s="17">
        <v>6.9927610435173204E-2</v>
      </c>
    </row>
    <row r="137" spans="2:53" x14ac:dyDescent="0.35">
      <c r="B137" t="s">
        <v>106</v>
      </c>
      <c r="C137" s="17">
        <v>1.8471987803630099E-2</v>
      </c>
      <c r="D137" s="17">
        <v>2.46093656970135E-2</v>
      </c>
      <c r="E137" s="17">
        <v>1.2351228586361699E-2</v>
      </c>
      <c r="F137" s="17"/>
      <c r="G137" s="17">
        <v>0</v>
      </c>
      <c r="H137" s="17">
        <v>1.3964853298723901E-2</v>
      </c>
      <c r="I137" s="17">
        <v>4.3420763709454604E-3</v>
      </c>
      <c r="J137" s="17">
        <v>1.1307255030852901E-2</v>
      </c>
      <c r="K137" s="17">
        <v>5.0818680794038298E-2</v>
      </c>
      <c r="L137" s="17">
        <v>5.1474185055931099E-2</v>
      </c>
      <c r="M137" s="17"/>
      <c r="N137" s="17">
        <v>1.05428099864311E-2</v>
      </c>
      <c r="O137" s="17">
        <v>3.8755278674861803E-2</v>
      </c>
      <c r="P137" s="17">
        <v>3.3559371505231798E-2</v>
      </c>
      <c r="Q137" s="17">
        <v>5.5146308459367598E-2</v>
      </c>
      <c r="R137" s="17"/>
      <c r="S137" s="17">
        <v>1.15648388605189E-2</v>
      </c>
      <c r="T137" s="17">
        <v>1.50164282091549E-2</v>
      </c>
      <c r="U137" s="17">
        <v>2.76810416468578E-2</v>
      </c>
      <c r="V137" s="17">
        <v>1.3227307483376E-2</v>
      </c>
      <c r="W137" s="17">
        <v>2.23435747789908E-2</v>
      </c>
      <c r="X137" s="17">
        <v>2.33914077846442E-2</v>
      </c>
      <c r="Y137" s="17">
        <v>2.3388280232855201E-2</v>
      </c>
      <c r="Z137" s="17">
        <v>2.21584229666613E-2</v>
      </c>
      <c r="AA137" s="17">
        <v>1.6941543621589401E-2</v>
      </c>
      <c r="AB137" s="17"/>
      <c r="AC137" s="17">
        <v>0</v>
      </c>
      <c r="AD137" s="17">
        <v>5.0477380118046601E-3</v>
      </c>
      <c r="AE137" s="17">
        <v>1.48082582502818E-2</v>
      </c>
      <c r="AF137" s="17">
        <v>2.89563808144462E-3</v>
      </c>
      <c r="AG137" s="17">
        <v>2.9119665450328801E-2</v>
      </c>
      <c r="AH137" s="17">
        <v>1.32295530034714E-2</v>
      </c>
      <c r="AI137" s="17">
        <v>2.4302908624504401E-2</v>
      </c>
      <c r="AJ137" s="17">
        <v>1.8853540570540901E-2</v>
      </c>
      <c r="AK137" s="17">
        <v>2.2240058949614901E-2</v>
      </c>
      <c r="AL137" s="17">
        <v>1.0973053915924499E-2</v>
      </c>
      <c r="AM137" s="17"/>
      <c r="AN137" s="17">
        <v>5.6111482203634096E-3</v>
      </c>
      <c r="AO137" s="17">
        <v>3.5320207559111E-2</v>
      </c>
      <c r="AP137" s="17"/>
      <c r="AQ137" s="17">
        <v>7.8987198988823507E-3</v>
      </c>
      <c r="AR137" s="17">
        <v>3.1589231078977202E-2</v>
      </c>
      <c r="AS137" s="17"/>
      <c r="AT137" s="17">
        <v>1.2286061446010001E-2</v>
      </c>
      <c r="AU137" s="17">
        <v>5.33964246763785E-2</v>
      </c>
      <c r="AV137" s="17"/>
      <c r="AW137" s="17">
        <v>2.4286900330237199E-2</v>
      </c>
      <c r="AX137" s="17">
        <v>1.15697436726048E-2</v>
      </c>
      <c r="AY137" s="17"/>
      <c r="AZ137" s="17">
        <v>6.538020903985E-3</v>
      </c>
      <c r="BA137" s="17">
        <v>3.01235312421399E-2</v>
      </c>
    </row>
    <row r="138" spans="2:53" x14ac:dyDescent="0.35">
      <c r="B138" t="s">
        <v>69</v>
      </c>
      <c r="C138" s="17">
        <v>2.1958280061125199E-2</v>
      </c>
      <c r="D138" s="17">
        <v>1.9539546784709198E-2</v>
      </c>
      <c r="E138" s="17">
        <v>2.4396768362567201E-2</v>
      </c>
      <c r="F138" s="17"/>
      <c r="G138" s="17">
        <v>1.1240376978974599E-2</v>
      </c>
      <c r="H138" s="17">
        <v>7.4842384210036701E-3</v>
      </c>
      <c r="I138" s="17">
        <v>1.36064966346853E-2</v>
      </c>
      <c r="J138" s="17">
        <v>1.81406866398592E-2</v>
      </c>
      <c r="K138" s="17">
        <v>4.2736131556723199E-2</v>
      </c>
      <c r="L138" s="17">
        <v>7.0537415463857903E-2</v>
      </c>
      <c r="M138" s="17"/>
      <c r="N138" s="17">
        <v>1.6275178696000502E-2</v>
      </c>
      <c r="O138" s="17">
        <v>3.5657575110996598E-2</v>
      </c>
      <c r="P138" s="17">
        <v>2.9234734811312901E-2</v>
      </c>
      <c r="Q138" s="17">
        <v>6.2169879432565502E-2</v>
      </c>
      <c r="R138" s="17"/>
      <c r="S138" s="17">
        <v>2.39876865417827E-2</v>
      </c>
      <c r="T138" s="17">
        <v>3.2513953512500401E-2</v>
      </c>
      <c r="U138" s="17">
        <v>1.2635055847567E-2</v>
      </c>
      <c r="V138" s="17">
        <v>2.28410806975901E-2</v>
      </c>
      <c r="W138" s="17">
        <v>3.5647082023946501E-2</v>
      </c>
      <c r="X138" s="17">
        <v>1.18460951675055E-2</v>
      </c>
      <c r="Y138" s="17">
        <v>2.55887935682052E-2</v>
      </c>
      <c r="Z138" s="17">
        <v>1.75910224083543E-2</v>
      </c>
      <c r="AA138" s="17">
        <v>1.00871013320258E-2</v>
      </c>
      <c r="AB138" s="17"/>
      <c r="AC138" s="17">
        <v>3.4544433706798001E-2</v>
      </c>
      <c r="AD138" s="17">
        <v>8.1763370128804594E-3</v>
      </c>
      <c r="AE138" s="17">
        <v>1.18762221218789E-2</v>
      </c>
      <c r="AF138" s="17">
        <v>1.53368140088707E-2</v>
      </c>
      <c r="AG138" s="17">
        <v>0</v>
      </c>
      <c r="AH138" s="17">
        <v>8.8331221177390895E-2</v>
      </c>
      <c r="AI138" s="17">
        <v>1.09580717462996E-2</v>
      </c>
      <c r="AJ138" s="17">
        <v>0</v>
      </c>
      <c r="AK138" s="17">
        <v>4.3519119266673199E-2</v>
      </c>
      <c r="AL138" s="17">
        <v>7.6216269367114396E-3</v>
      </c>
      <c r="AM138" s="17"/>
      <c r="AN138" s="17">
        <v>6.0991719532583E-3</v>
      </c>
      <c r="AO138" s="17">
        <v>3.8788430607634303E-2</v>
      </c>
      <c r="AP138" s="17"/>
      <c r="AQ138" s="17">
        <v>9.90545140950219E-3</v>
      </c>
      <c r="AR138" s="17">
        <v>3.3833496282721198E-2</v>
      </c>
      <c r="AS138" s="17"/>
      <c r="AT138" s="17">
        <v>1.3373674378856599E-2</v>
      </c>
      <c r="AU138" s="17">
        <v>6.5979655455597794E-2</v>
      </c>
      <c r="AV138" s="17"/>
      <c r="AW138" s="17">
        <v>2.3636364391509099E-2</v>
      </c>
      <c r="AX138" s="17">
        <v>1.8392621627569401E-2</v>
      </c>
      <c r="AY138" s="17"/>
      <c r="AZ138" s="17">
        <v>5.7854604358895199E-3</v>
      </c>
      <c r="BA138" s="17">
        <v>3.7748361596563501E-2</v>
      </c>
    </row>
    <row r="139" spans="2:53" x14ac:dyDescent="0.35">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row>
    <row r="140" spans="2:53" x14ac:dyDescent="0.35">
      <c r="B140" s="6" t="s">
        <v>112</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row>
    <row r="141" spans="2:53" x14ac:dyDescent="0.35">
      <c r="B141" s="24" t="s">
        <v>72</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row>
    <row r="142" spans="2:53" x14ac:dyDescent="0.35">
      <c r="B142" t="s">
        <v>101</v>
      </c>
      <c r="C142" s="17">
        <v>0.15048920539661001</v>
      </c>
      <c r="D142" s="17">
        <v>0.157908440561289</v>
      </c>
      <c r="E142" s="17">
        <v>0.1432053600125</v>
      </c>
      <c r="F142" s="17"/>
      <c r="G142" s="17">
        <v>0.228521047923195</v>
      </c>
      <c r="H142" s="17">
        <v>0.17335758425011599</v>
      </c>
      <c r="I142" s="17">
        <v>0.178527441817567</v>
      </c>
      <c r="J142" s="17">
        <v>0.14436418145744201</v>
      </c>
      <c r="K142" s="17">
        <v>9.0013472574214201E-2</v>
      </c>
      <c r="L142" s="17">
        <v>7.0462597548634806E-2</v>
      </c>
      <c r="M142" s="17"/>
      <c r="N142" s="17">
        <v>0.14776850662912699</v>
      </c>
      <c r="O142" s="17">
        <v>0.15579265250566399</v>
      </c>
      <c r="P142" s="17">
        <v>0.156114715620084</v>
      </c>
      <c r="Q142" s="17">
        <v>0.17103035443991799</v>
      </c>
      <c r="R142" s="17"/>
      <c r="S142" s="17">
        <v>0.161702379840275</v>
      </c>
      <c r="T142" s="17">
        <v>0.107684948960516</v>
      </c>
      <c r="U142" s="17">
        <v>0.118537369192025</v>
      </c>
      <c r="V142" s="17">
        <v>0.14159686764931401</v>
      </c>
      <c r="W142" s="17">
        <v>0.176274754887946</v>
      </c>
      <c r="X142" s="17">
        <v>0.19815598458466999</v>
      </c>
      <c r="Y142" s="17">
        <v>0.14725816999248501</v>
      </c>
      <c r="Z142" s="17">
        <v>0.24340336312008801</v>
      </c>
      <c r="AA142" s="17">
        <v>0.133656598149199</v>
      </c>
      <c r="AB142" s="17"/>
      <c r="AC142" s="17">
        <v>0.123746552586653</v>
      </c>
      <c r="AD142" s="17">
        <v>0.12563438447865399</v>
      </c>
      <c r="AE142" s="17">
        <v>0.13544644192792199</v>
      </c>
      <c r="AF142" s="17">
        <v>0.19075973154553399</v>
      </c>
      <c r="AG142" s="17">
        <v>0.24757808171210299</v>
      </c>
      <c r="AH142" s="17">
        <v>0.191881428890778</v>
      </c>
      <c r="AI142" s="17">
        <v>0.102511828972449</v>
      </c>
      <c r="AJ142" s="17">
        <v>0.164825628236479</v>
      </c>
      <c r="AK142" s="17">
        <v>0.201258068290215</v>
      </c>
      <c r="AL142" s="17">
        <v>0.14632398972209201</v>
      </c>
      <c r="AM142" s="17"/>
      <c r="AN142" s="17">
        <v>0.203025724366243</v>
      </c>
      <c r="AO142" s="17">
        <v>8.31540532167417E-2</v>
      </c>
      <c r="AP142" s="17"/>
      <c r="AQ142" s="17">
        <v>0.18416889316798399</v>
      </c>
      <c r="AR142" s="17">
        <v>0.10809571606949001</v>
      </c>
      <c r="AS142" s="17"/>
      <c r="AT142" s="17">
        <v>0.15626012935328801</v>
      </c>
      <c r="AU142" s="17">
        <v>0.11397555084000401</v>
      </c>
      <c r="AV142" s="17"/>
      <c r="AW142" s="17">
        <v>0.15880312369784899</v>
      </c>
      <c r="AX142" s="17">
        <v>0.14144757263714999</v>
      </c>
      <c r="AY142" s="17"/>
      <c r="AZ142" s="17">
        <v>0.230543662073218</v>
      </c>
      <c r="BA142" s="17">
        <v>7.2329278587903195E-2</v>
      </c>
    </row>
    <row r="143" spans="2:53" x14ac:dyDescent="0.35">
      <c r="B143" t="s">
        <v>102</v>
      </c>
      <c r="C143" s="17">
        <v>0.21984130881882899</v>
      </c>
      <c r="D143" s="17">
        <v>0.23917105389531901</v>
      </c>
      <c r="E143" s="17">
        <v>0.200169891064779</v>
      </c>
      <c r="F143" s="17"/>
      <c r="G143" s="17">
        <v>0.36340206333361502</v>
      </c>
      <c r="H143" s="17">
        <v>0.20631770867389301</v>
      </c>
      <c r="I143" s="17">
        <v>0.27648547213337799</v>
      </c>
      <c r="J143" s="17">
        <v>0.19231094006734001</v>
      </c>
      <c r="K143" s="17">
        <v>0.162552984207428</v>
      </c>
      <c r="L143" s="17">
        <v>0.153344369396889</v>
      </c>
      <c r="M143" s="17"/>
      <c r="N143" s="17">
        <v>0.23268697969598701</v>
      </c>
      <c r="O143" s="17">
        <v>0.160356809479197</v>
      </c>
      <c r="P143" s="17">
        <v>0.19579896564240401</v>
      </c>
      <c r="Q143" s="17">
        <v>0.229468988216908</v>
      </c>
      <c r="R143" s="17"/>
      <c r="S143" s="17">
        <v>0.202608320454507</v>
      </c>
      <c r="T143" s="17">
        <v>0.198715965285856</v>
      </c>
      <c r="U143" s="17">
        <v>0.211998092115323</v>
      </c>
      <c r="V143" s="17">
        <v>0.247415319513106</v>
      </c>
      <c r="W143" s="17">
        <v>0.256780052000112</v>
      </c>
      <c r="X143" s="17">
        <v>0.19583072872382501</v>
      </c>
      <c r="Y143" s="17">
        <v>0.196071772276186</v>
      </c>
      <c r="Z143" s="17">
        <v>0.274696586765109</v>
      </c>
      <c r="AA143" s="17">
        <v>0.23989543191829499</v>
      </c>
      <c r="AB143" s="17"/>
      <c r="AC143" s="17">
        <v>0.2322121806538</v>
      </c>
      <c r="AD143" s="17">
        <v>0.177351379673271</v>
      </c>
      <c r="AE143" s="17">
        <v>0.21117837887598701</v>
      </c>
      <c r="AF143" s="17">
        <v>0.24201482712965</v>
      </c>
      <c r="AG143" s="17">
        <v>0.23725904294028399</v>
      </c>
      <c r="AH143" s="17">
        <v>0.23480808751686499</v>
      </c>
      <c r="AI143" s="17">
        <v>0.20435780112624699</v>
      </c>
      <c r="AJ143" s="17">
        <v>0.281761431023894</v>
      </c>
      <c r="AK143" s="17">
        <v>0.28833696621470301</v>
      </c>
      <c r="AL143" s="17">
        <v>0.243780927660283</v>
      </c>
      <c r="AM143" s="17"/>
      <c r="AN143" s="17">
        <v>0.25688029156116898</v>
      </c>
      <c r="AO143" s="17">
        <v>0.17389544242105701</v>
      </c>
      <c r="AP143" s="17"/>
      <c r="AQ143" s="17">
        <v>0.24151347062939901</v>
      </c>
      <c r="AR143" s="17">
        <v>0.191233408445005</v>
      </c>
      <c r="AS143" s="17"/>
      <c r="AT143" s="17">
        <v>0.22768090058896401</v>
      </c>
      <c r="AU143" s="17">
        <v>0.18629221385303901</v>
      </c>
      <c r="AV143" s="17"/>
      <c r="AW143" s="17">
        <v>0.20877019169174399</v>
      </c>
      <c r="AX143" s="17">
        <v>0.233798859081817</v>
      </c>
      <c r="AY143" s="17"/>
      <c r="AZ143" s="17">
        <v>0.26441788320951598</v>
      </c>
      <c r="BA143" s="17">
        <v>0.17631966197493701</v>
      </c>
    </row>
    <row r="144" spans="2:53" x14ac:dyDescent="0.35">
      <c r="B144" t="s">
        <v>103</v>
      </c>
      <c r="C144" s="17">
        <v>0.35878671762078201</v>
      </c>
      <c r="D144" s="17">
        <v>0.33977852443332301</v>
      </c>
      <c r="E144" s="17">
        <v>0.37775749047067603</v>
      </c>
      <c r="F144" s="17"/>
      <c r="G144" s="17">
        <v>0.21394373703722699</v>
      </c>
      <c r="H144" s="17">
        <v>0.40427633019001902</v>
      </c>
      <c r="I144" s="17">
        <v>0.336187332212598</v>
      </c>
      <c r="J144" s="17">
        <v>0.380746169359436</v>
      </c>
      <c r="K144" s="17">
        <v>0.344727651185603</v>
      </c>
      <c r="L144" s="17">
        <v>0.36899155905506897</v>
      </c>
      <c r="M144" s="17"/>
      <c r="N144" s="17">
        <v>0.368665531368505</v>
      </c>
      <c r="O144" s="17">
        <v>0.38987510019230698</v>
      </c>
      <c r="P144" s="17">
        <v>0.31939956270504999</v>
      </c>
      <c r="Q144" s="17">
        <v>0.22345044663496</v>
      </c>
      <c r="R144" s="17"/>
      <c r="S144" s="17">
        <v>0.40651926850560599</v>
      </c>
      <c r="T144" s="17">
        <v>0.39109698468982901</v>
      </c>
      <c r="U144" s="17">
        <v>0.31848082431076002</v>
      </c>
      <c r="V144" s="17">
        <v>0.38402686045212298</v>
      </c>
      <c r="W144" s="17">
        <v>0.30129613675774702</v>
      </c>
      <c r="X144" s="17">
        <v>0.32538580836699099</v>
      </c>
      <c r="Y144" s="17">
        <v>0.32621626223107297</v>
      </c>
      <c r="Z144" s="17">
        <v>0.27401801887520899</v>
      </c>
      <c r="AA144" s="17">
        <v>0.39288815048435999</v>
      </c>
      <c r="AB144" s="17"/>
      <c r="AC144" s="17">
        <v>0.39022793401267197</v>
      </c>
      <c r="AD144" s="17">
        <v>0.35229116197587301</v>
      </c>
      <c r="AE144" s="17">
        <v>0.39184253337626301</v>
      </c>
      <c r="AF144" s="17">
        <v>0.356089525470978</v>
      </c>
      <c r="AG144" s="17">
        <v>0.27081146405900702</v>
      </c>
      <c r="AH144" s="17">
        <v>0.27389044279538499</v>
      </c>
      <c r="AI144" s="17">
        <v>0.41922016878431501</v>
      </c>
      <c r="AJ144" s="17">
        <v>0.35069997210648701</v>
      </c>
      <c r="AK144" s="17">
        <v>0.34400060021592299</v>
      </c>
      <c r="AL144" s="17">
        <v>0.26664510423159399</v>
      </c>
      <c r="AM144" s="17"/>
      <c r="AN144" s="17">
        <v>0.37176979153553402</v>
      </c>
      <c r="AO144" s="17">
        <v>0.33933940663441597</v>
      </c>
      <c r="AP144" s="17"/>
      <c r="AQ144" s="17">
        <v>0.37610503469523199</v>
      </c>
      <c r="AR144" s="17">
        <v>0.33288481947395099</v>
      </c>
      <c r="AS144" s="17"/>
      <c r="AT144" s="17">
        <v>0.36161712933193702</v>
      </c>
      <c r="AU144" s="17">
        <v>0.34449652309582102</v>
      </c>
      <c r="AV144" s="17"/>
      <c r="AW144" s="17">
        <v>0.35389097603217601</v>
      </c>
      <c r="AX144" s="17">
        <v>0.36354139660524398</v>
      </c>
      <c r="AY144" s="17"/>
      <c r="AZ144" s="17">
        <v>0.32047047171174298</v>
      </c>
      <c r="BA144" s="17">
        <v>0.39619618987456101</v>
      </c>
    </row>
    <row r="145" spans="2:53" x14ac:dyDescent="0.35">
      <c r="B145" t="s">
        <v>104</v>
      </c>
      <c r="C145" s="17">
        <v>0.15900996459585501</v>
      </c>
      <c r="D145" s="17">
        <v>0.15325437045711199</v>
      </c>
      <c r="E145" s="17">
        <v>0.16490861411439001</v>
      </c>
      <c r="F145" s="17"/>
      <c r="G145" s="17">
        <v>0.10168093709667</v>
      </c>
      <c r="H145" s="17">
        <v>0.14668347693213901</v>
      </c>
      <c r="I145" s="17">
        <v>0.148977459193888</v>
      </c>
      <c r="J145" s="17">
        <v>0.164700126774561</v>
      </c>
      <c r="K145" s="17">
        <v>0.19053466116682899</v>
      </c>
      <c r="L145" s="17">
        <v>0.18874645177225899</v>
      </c>
      <c r="M145" s="17"/>
      <c r="N145" s="17">
        <v>0.15534534425718499</v>
      </c>
      <c r="O145" s="17">
        <v>0.15097054050147399</v>
      </c>
      <c r="P145" s="17">
        <v>0.18088641319955501</v>
      </c>
      <c r="Q145" s="17">
        <v>0.182875908932387</v>
      </c>
      <c r="R145" s="17"/>
      <c r="S145" s="17">
        <v>0.14638147967672199</v>
      </c>
      <c r="T145" s="17">
        <v>0.16332160604770299</v>
      </c>
      <c r="U145" s="17">
        <v>0.22482661869305801</v>
      </c>
      <c r="V145" s="17">
        <v>0.111383736173935</v>
      </c>
      <c r="W145" s="17">
        <v>0.147364958140698</v>
      </c>
      <c r="X145" s="17">
        <v>0.18848476621916099</v>
      </c>
      <c r="Y145" s="17">
        <v>0.172846953769657</v>
      </c>
      <c r="Z145" s="17">
        <v>0.14597416289791701</v>
      </c>
      <c r="AA145" s="17">
        <v>0.13876500321066801</v>
      </c>
      <c r="AB145" s="17"/>
      <c r="AC145" s="17">
        <v>0.12427034769371</v>
      </c>
      <c r="AD145" s="17">
        <v>0.25394283052705302</v>
      </c>
      <c r="AE145" s="17">
        <v>0.172242332744413</v>
      </c>
      <c r="AF145" s="17">
        <v>0.14010362367010001</v>
      </c>
      <c r="AG145" s="17">
        <v>0.11928179330109701</v>
      </c>
      <c r="AH145" s="17">
        <v>0.18528301148224899</v>
      </c>
      <c r="AI145" s="17">
        <v>0.16271173669106101</v>
      </c>
      <c r="AJ145" s="17">
        <v>0.14198222248053399</v>
      </c>
      <c r="AK145" s="17">
        <v>6.3208860597725597E-2</v>
      </c>
      <c r="AL145" s="17">
        <v>0.18619716618812299</v>
      </c>
      <c r="AM145" s="17"/>
      <c r="AN145" s="17">
        <v>0.118059687798884</v>
      </c>
      <c r="AO145" s="17">
        <v>0.21313770491091699</v>
      </c>
      <c r="AP145" s="17"/>
      <c r="AQ145" s="17">
        <v>0.132610221301834</v>
      </c>
      <c r="AR145" s="17">
        <v>0.197415476599722</v>
      </c>
      <c r="AS145" s="17"/>
      <c r="AT145" s="17">
        <v>0.164082520586396</v>
      </c>
      <c r="AU145" s="17">
        <v>0.12483989544257899</v>
      </c>
      <c r="AV145" s="17"/>
      <c r="AW145" s="17">
        <v>0.15490432238237201</v>
      </c>
      <c r="AX145" s="17">
        <v>0.16502994124783599</v>
      </c>
      <c r="AY145" s="17"/>
      <c r="AZ145" s="17">
        <v>0.128083489913037</v>
      </c>
      <c r="BA145" s="17">
        <v>0.18920454835806899</v>
      </c>
    </row>
    <row r="146" spans="2:53" x14ac:dyDescent="0.35">
      <c r="B146" t="s">
        <v>105</v>
      </c>
      <c r="C146" s="17">
        <v>6.5378520875117502E-2</v>
      </c>
      <c r="D146" s="17">
        <v>6.53245795679889E-2</v>
      </c>
      <c r="E146" s="17">
        <v>6.54912808558408E-2</v>
      </c>
      <c r="F146" s="17"/>
      <c r="G146" s="17">
        <v>5.41907283198051E-2</v>
      </c>
      <c r="H146" s="17">
        <v>5.0907904069079801E-2</v>
      </c>
      <c r="I146" s="17">
        <v>3.99867390722747E-2</v>
      </c>
      <c r="J146" s="17">
        <v>7.1142922823452706E-2</v>
      </c>
      <c r="K146" s="17">
        <v>0.107780079335385</v>
      </c>
      <c r="L146" s="17">
        <v>0.10526564205571801</v>
      </c>
      <c r="M146" s="17"/>
      <c r="N146" s="17">
        <v>6.3433861196757105E-2</v>
      </c>
      <c r="O146" s="17">
        <v>4.1446655856749802E-2</v>
      </c>
      <c r="P146" s="17">
        <v>7.8455811608510506E-2</v>
      </c>
      <c r="Q146" s="17">
        <v>0.110828959299085</v>
      </c>
      <c r="R146" s="17"/>
      <c r="S146" s="17">
        <v>4.3301971538704097E-2</v>
      </c>
      <c r="T146" s="17">
        <v>8.4651102529660002E-2</v>
      </c>
      <c r="U146" s="17">
        <v>4.7935825783772798E-2</v>
      </c>
      <c r="V146" s="17">
        <v>7.0040040079878602E-2</v>
      </c>
      <c r="W146" s="17">
        <v>6.7030726655136194E-2</v>
      </c>
      <c r="X146" s="17">
        <v>6.8600913045526707E-2</v>
      </c>
      <c r="Y146" s="17">
        <v>8.9479041622574404E-2</v>
      </c>
      <c r="Z146" s="17">
        <v>1.75910224083543E-2</v>
      </c>
      <c r="AA146" s="17">
        <v>7.4490906176728405E-2</v>
      </c>
      <c r="AB146" s="17"/>
      <c r="AC146" s="17">
        <v>7.8440732595062596E-2</v>
      </c>
      <c r="AD146" s="17">
        <v>5.2460634565957502E-2</v>
      </c>
      <c r="AE146" s="17">
        <v>6.4696765709945203E-2</v>
      </c>
      <c r="AF146" s="17">
        <v>4.7347275645247398E-2</v>
      </c>
      <c r="AG146" s="17">
        <v>9.59499525371795E-2</v>
      </c>
      <c r="AH146" s="17">
        <v>3.56951694311686E-2</v>
      </c>
      <c r="AI146" s="17">
        <v>7.41961487177797E-2</v>
      </c>
      <c r="AJ146" s="17">
        <v>4.24091472314038E-2</v>
      </c>
      <c r="AK146" s="17">
        <v>6.6406327463967907E-2</v>
      </c>
      <c r="AL146" s="17">
        <v>9.2910060145204004E-2</v>
      </c>
      <c r="AM146" s="17"/>
      <c r="AN146" s="17">
        <v>4.1252182697929303E-2</v>
      </c>
      <c r="AO146" s="17">
        <v>9.8723818864990404E-2</v>
      </c>
      <c r="AP146" s="17"/>
      <c r="AQ146" s="17">
        <v>4.7845856610989897E-2</v>
      </c>
      <c r="AR146" s="17">
        <v>8.8458877490315099E-2</v>
      </c>
      <c r="AS146" s="17"/>
      <c r="AT146" s="17">
        <v>5.9707212214842598E-2</v>
      </c>
      <c r="AU146" s="17">
        <v>9.4821155269209603E-2</v>
      </c>
      <c r="AV146" s="17"/>
      <c r="AW146" s="17">
        <v>6.5223437994276601E-2</v>
      </c>
      <c r="AX146" s="17">
        <v>6.6001592631189598E-2</v>
      </c>
      <c r="AY146" s="17"/>
      <c r="AZ146" s="17">
        <v>4.4262125120212902E-2</v>
      </c>
      <c r="BA146" s="17">
        <v>8.5995186269953797E-2</v>
      </c>
    </row>
    <row r="147" spans="2:53" x14ac:dyDescent="0.35">
      <c r="B147" t="s">
        <v>106</v>
      </c>
      <c r="C147" s="17">
        <v>2.50621441339604E-2</v>
      </c>
      <c r="D147" s="17">
        <v>2.7157429887751699E-2</v>
      </c>
      <c r="E147" s="17">
        <v>2.2989405913211199E-2</v>
      </c>
      <c r="F147" s="17"/>
      <c r="G147" s="17">
        <v>1.8533362631953501E-2</v>
      </c>
      <c r="H147" s="17">
        <v>1.20982494091847E-2</v>
      </c>
      <c r="I147" s="17">
        <v>5.7569018011041197E-3</v>
      </c>
      <c r="J147" s="17">
        <v>2.67472470392216E-2</v>
      </c>
      <c r="K147" s="17">
        <v>7.1250035105868997E-2</v>
      </c>
      <c r="L147" s="17">
        <v>3.9899495927521303E-2</v>
      </c>
      <c r="M147" s="17"/>
      <c r="N147" s="17">
        <v>1.6894727339793799E-2</v>
      </c>
      <c r="O147" s="17">
        <v>5.5137132096586002E-2</v>
      </c>
      <c r="P147" s="17">
        <v>4.77565896614272E-2</v>
      </c>
      <c r="Q147" s="17">
        <v>2.0175463044176199E-2</v>
      </c>
      <c r="R147" s="17"/>
      <c r="S147" s="17">
        <v>1.4700216187800499E-2</v>
      </c>
      <c r="T147" s="17">
        <v>2.4318823614820299E-2</v>
      </c>
      <c r="U147" s="17">
        <v>5.7966486228590498E-2</v>
      </c>
      <c r="V147" s="17">
        <v>3.0358116917083199E-2</v>
      </c>
      <c r="W147" s="17">
        <v>2.00407916953955E-2</v>
      </c>
      <c r="X147" s="17">
        <v>1.16957038923221E-2</v>
      </c>
      <c r="Y147" s="17">
        <v>3.4063898902966398E-2</v>
      </c>
      <c r="Z147" s="17">
        <v>3.5521334510018501E-2</v>
      </c>
      <c r="AA147" s="17">
        <v>1.1833138843928399E-2</v>
      </c>
      <c r="AB147" s="17"/>
      <c r="AC147" s="17">
        <v>1.6617428808693602E-2</v>
      </c>
      <c r="AD147" s="17">
        <v>1.6532992593643599E-2</v>
      </c>
      <c r="AE147" s="17">
        <v>2.06384911402838E-2</v>
      </c>
      <c r="AF147" s="17">
        <v>9.56698959654575E-3</v>
      </c>
      <c r="AG147" s="17">
        <v>2.9119665450328801E-2</v>
      </c>
      <c r="AH147" s="17">
        <v>1.32295530034714E-2</v>
      </c>
      <c r="AI147" s="17">
        <v>2.4831976810910799E-2</v>
      </c>
      <c r="AJ147" s="17">
        <v>1.8321598921201401E-2</v>
      </c>
      <c r="AK147" s="17">
        <v>8.5941796979031801E-3</v>
      </c>
      <c r="AL147" s="17">
        <v>4.9142542765086401E-2</v>
      </c>
      <c r="AM147" s="17"/>
      <c r="AN147" s="17">
        <v>5.6740919933786198E-3</v>
      </c>
      <c r="AO147" s="17">
        <v>5.1470726191519399E-2</v>
      </c>
      <c r="AP147" s="17"/>
      <c r="AQ147" s="17">
        <v>1.0406048886470899E-2</v>
      </c>
      <c r="AR147" s="17">
        <v>4.5602729489592098E-2</v>
      </c>
      <c r="AS147" s="17"/>
      <c r="AT147" s="17">
        <v>1.7739066273224201E-2</v>
      </c>
      <c r="AU147" s="17">
        <v>7.3336748828074796E-2</v>
      </c>
      <c r="AV147" s="17"/>
      <c r="AW147" s="17">
        <v>3.19266823358045E-2</v>
      </c>
      <c r="AX147" s="17">
        <v>1.69357028457837E-2</v>
      </c>
      <c r="AY147" s="17"/>
      <c r="AZ147" s="17">
        <v>7.7426333011419296E-3</v>
      </c>
      <c r="BA147" s="17">
        <v>4.1971779840116498E-2</v>
      </c>
    </row>
    <row r="148" spans="2:53" x14ac:dyDescent="0.35">
      <c r="B148" t="s">
        <v>69</v>
      </c>
      <c r="C148" s="17">
        <v>2.1432138558846101E-2</v>
      </c>
      <c r="D148" s="17">
        <v>1.7405601197215799E-2</v>
      </c>
      <c r="E148" s="17">
        <v>2.5477957568603601E-2</v>
      </c>
      <c r="F148" s="17"/>
      <c r="G148" s="17">
        <v>1.9728123657533899E-2</v>
      </c>
      <c r="H148" s="17">
        <v>6.3587464755681701E-3</v>
      </c>
      <c r="I148" s="17">
        <v>1.40786537691903E-2</v>
      </c>
      <c r="J148" s="17">
        <v>1.99884124785468E-2</v>
      </c>
      <c r="K148" s="17">
        <v>3.3141116424671997E-2</v>
      </c>
      <c r="L148" s="17">
        <v>7.3289884243909406E-2</v>
      </c>
      <c r="M148" s="17"/>
      <c r="N148" s="17">
        <v>1.52050495126443E-2</v>
      </c>
      <c r="O148" s="17">
        <v>4.6421109368022802E-2</v>
      </c>
      <c r="P148" s="17">
        <v>2.1587941562969299E-2</v>
      </c>
      <c r="Q148" s="17">
        <v>6.2169879432565502E-2</v>
      </c>
      <c r="R148" s="17"/>
      <c r="S148" s="17">
        <v>2.4786363796385699E-2</v>
      </c>
      <c r="T148" s="17">
        <v>3.02105688716152E-2</v>
      </c>
      <c r="U148" s="17">
        <v>2.0254783676470899E-2</v>
      </c>
      <c r="V148" s="17">
        <v>1.5179059214559599E-2</v>
      </c>
      <c r="W148" s="17">
        <v>3.1212579862965901E-2</v>
      </c>
      <c r="X148" s="17">
        <v>1.18460951675055E-2</v>
      </c>
      <c r="Y148" s="17">
        <v>3.4063901205058401E-2</v>
      </c>
      <c r="Z148" s="17">
        <v>8.7955114233041407E-3</v>
      </c>
      <c r="AA148" s="17">
        <v>8.4707712168205201E-3</v>
      </c>
      <c r="AB148" s="17"/>
      <c r="AC148" s="17">
        <v>3.4484823649408698E-2</v>
      </c>
      <c r="AD148" s="17">
        <v>2.17866161855482E-2</v>
      </c>
      <c r="AE148" s="17">
        <v>3.95505622518508E-3</v>
      </c>
      <c r="AF148" s="17">
        <v>1.4118026941945401E-2</v>
      </c>
      <c r="AG148" s="17">
        <v>0</v>
      </c>
      <c r="AH148" s="17">
        <v>6.5212306880083004E-2</v>
      </c>
      <c r="AI148" s="17">
        <v>1.2170338897237599E-2</v>
      </c>
      <c r="AJ148" s="17">
        <v>0</v>
      </c>
      <c r="AK148" s="17">
        <v>2.81949975195625E-2</v>
      </c>
      <c r="AL148" s="17">
        <v>1.5000209287618201E-2</v>
      </c>
      <c r="AM148" s="17"/>
      <c r="AN148" s="17">
        <v>3.33823004686154E-3</v>
      </c>
      <c r="AO148" s="17">
        <v>4.0278847760358699E-2</v>
      </c>
      <c r="AP148" s="17"/>
      <c r="AQ148" s="17">
        <v>7.3504747080903304E-3</v>
      </c>
      <c r="AR148" s="17">
        <v>3.63089724319249E-2</v>
      </c>
      <c r="AS148" s="17"/>
      <c r="AT148" s="17">
        <v>1.29130416513486E-2</v>
      </c>
      <c r="AU148" s="17">
        <v>6.2237912671273002E-2</v>
      </c>
      <c r="AV148" s="17"/>
      <c r="AW148" s="17">
        <v>2.6481265865777801E-2</v>
      </c>
      <c r="AX148" s="17">
        <v>1.32449349509804E-2</v>
      </c>
      <c r="AY148" s="17"/>
      <c r="AZ148" s="17">
        <v>4.4797346711310396E-3</v>
      </c>
      <c r="BA148" s="17">
        <v>3.7983355094459999E-2</v>
      </c>
    </row>
    <row r="149" spans="2:53" x14ac:dyDescent="0.35">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row>
    <row r="150" spans="2:53" x14ac:dyDescent="0.35">
      <c r="B150" s="6" t="s">
        <v>113</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row>
    <row r="151" spans="2:53" x14ac:dyDescent="0.35">
      <c r="B151" s="24" t="s">
        <v>72</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row>
    <row r="152" spans="2:53" x14ac:dyDescent="0.35">
      <c r="B152" t="s">
        <v>101</v>
      </c>
      <c r="C152" s="17">
        <v>0.101578752727919</v>
      </c>
      <c r="D152" s="17">
        <v>0.10270505772274301</v>
      </c>
      <c r="E152" s="17">
        <v>0.100543834456552</v>
      </c>
      <c r="F152" s="17"/>
      <c r="G152" s="17">
        <v>0.179992699801065</v>
      </c>
      <c r="H152" s="17">
        <v>0.100369970634025</v>
      </c>
      <c r="I152" s="17">
        <v>0.144736570617884</v>
      </c>
      <c r="J152" s="17">
        <v>8.7921613386974296E-2</v>
      </c>
      <c r="K152" s="17">
        <v>5.7800923230394798E-2</v>
      </c>
      <c r="L152" s="17">
        <v>2.3943296739590999E-2</v>
      </c>
      <c r="M152" s="17"/>
      <c r="N152" s="17">
        <v>9.8467543554540293E-2</v>
      </c>
      <c r="O152" s="17">
        <v>9.8125780370016402E-2</v>
      </c>
      <c r="P152" s="17">
        <v>9.32833593572166E-2</v>
      </c>
      <c r="Q152" s="17">
        <v>0.20320406606755601</v>
      </c>
      <c r="R152" s="17"/>
      <c r="S152" s="17">
        <v>8.5065920928977898E-2</v>
      </c>
      <c r="T152" s="17">
        <v>8.7972894497559101E-2</v>
      </c>
      <c r="U152" s="17">
        <v>8.0825669279476806E-2</v>
      </c>
      <c r="V152" s="17">
        <v>0.113480472812322</v>
      </c>
      <c r="W152" s="17">
        <v>0.12962694956102</v>
      </c>
      <c r="X152" s="17">
        <v>0.103988794453526</v>
      </c>
      <c r="Y152" s="17">
        <v>7.8803422307678103E-2</v>
      </c>
      <c r="Z152" s="17">
        <v>0.221584230284991</v>
      </c>
      <c r="AA152" s="17">
        <v>9.4665107910281904E-2</v>
      </c>
      <c r="AB152" s="17"/>
      <c r="AC152" s="17">
        <v>4.9867521236326602E-2</v>
      </c>
      <c r="AD152" s="17">
        <v>7.0640257801248205E-2</v>
      </c>
      <c r="AE152" s="17">
        <v>8.6543406431986297E-2</v>
      </c>
      <c r="AF152" s="17">
        <v>0.16622492201524999</v>
      </c>
      <c r="AG152" s="17">
        <v>0.177801905548128</v>
      </c>
      <c r="AH152" s="17">
        <v>0.14438617325296799</v>
      </c>
      <c r="AI152" s="17">
        <v>7.1033458540993397E-2</v>
      </c>
      <c r="AJ152" s="17">
        <v>0.132417166685595</v>
      </c>
      <c r="AK152" s="17">
        <v>5.8728110054183297E-2</v>
      </c>
      <c r="AL152" s="17">
        <v>7.7053665341236893E-2</v>
      </c>
      <c r="AM152" s="17"/>
      <c r="AN152" s="17">
        <v>0.13270640574404799</v>
      </c>
      <c r="AO152" s="17">
        <v>5.9356346397668798E-2</v>
      </c>
      <c r="AP152" s="17"/>
      <c r="AQ152" s="17">
        <v>0.12330153964668</v>
      </c>
      <c r="AR152" s="17">
        <v>7.6489851133284603E-2</v>
      </c>
      <c r="AS152" s="17"/>
      <c r="AT152" s="17">
        <v>0.108802721633253</v>
      </c>
      <c r="AU152" s="17">
        <v>6.5665030514948305E-2</v>
      </c>
      <c r="AV152" s="17"/>
      <c r="AW152" s="17">
        <v>0.122490360029843</v>
      </c>
      <c r="AX152" s="17">
        <v>7.6445853422902596E-2</v>
      </c>
      <c r="AY152" s="17"/>
      <c r="AZ152" s="17">
        <v>0.158177039260567</v>
      </c>
      <c r="BA152" s="17">
        <v>4.63198937394644E-2</v>
      </c>
    </row>
    <row r="153" spans="2:53" x14ac:dyDescent="0.35">
      <c r="B153" t="s">
        <v>102</v>
      </c>
      <c r="C153" s="17">
        <v>0.181048418025302</v>
      </c>
      <c r="D153" s="17">
        <v>0.194799653286262</v>
      </c>
      <c r="E153" s="17">
        <v>0.16709985829186799</v>
      </c>
      <c r="F153" s="17"/>
      <c r="G153" s="17">
        <v>0.283098053233235</v>
      </c>
      <c r="H153" s="17">
        <v>0.17642733317227299</v>
      </c>
      <c r="I153" s="17">
        <v>0.20917482685340399</v>
      </c>
      <c r="J153" s="17">
        <v>0.19122639473245001</v>
      </c>
      <c r="K153" s="17">
        <v>0.11051130442712299</v>
      </c>
      <c r="L153" s="17">
        <v>0.13585219163965501</v>
      </c>
      <c r="M153" s="17"/>
      <c r="N153" s="17">
        <v>0.18500228659894999</v>
      </c>
      <c r="O153" s="17">
        <v>0.124105854484775</v>
      </c>
      <c r="P153" s="17">
        <v>0.23495432805938901</v>
      </c>
      <c r="Q153" s="17">
        <v>0.12940261017633101</v>
      </c>
      <c r="R153" s="17"/>
      <c r="S153" s="17">
        <v>0.174451185993303</v>
      </c>
      <c r="T153" s="17">
        <v>0.15419692676617</v>
      </c>
      <c r="U153" s="17">
        <v>0.131172423271672</v>
      </c>
      <c r="V153" s="17">
        <v>0.175423531973285</v>
      </c>
      <c r="W153" s="17">
        <v>0.220961904510172</v>
      </c>
      <c r="X153" s="17">
        <v>0.219522918817636</v>
      </c>
      <c r="Y153" s="17">
        <v>0.19607177688037</v>
      </c>
      <c r="Z153" s="17">
        <v>0.251859580287419</v>
      </c>
      <c r="AA153" s="17">
        <v>0.16928572277555501</v>
      </c>
      <c r="AB153" s="17"/>
      <c r="AC153" s="17">
        <v>0.19432472323581501</v>
      </c>
      <c r="AD153" s="17">
        <v>0.15385823181578501</v>
      </c>
      <c r="AE153" s="17">
        <v>0.18684149214562801</v>
      </c>
      <c r="AF153" s="17">
        <v>0.25640629047475699</v>
      </c>
      <c r="AG153" s="17">
        <v>0.384498579429363</v>
      </c>
      <c r="AH153" s="17">
        <v>0.23076440646028601</v>
      </c>
      <c r="AI153" s="17">
        <v>9.0006325244200505E-2</v>
      </c>
      <c r="AJ153" s="17">
        <v>0.18804005517050301</v>
      </c>
      <c r="AK153" s="17">
        <v>0.23043203152644201</v>
      </c>
      <c r="AL153" s="17">
        <v>0.16950271163483799</v>
      </c>
      <c r="AM153" s="17"/>
      <c r="AN153" s="17">
        <v>0.219953243383125</v>
      </c>
      <c r="AO153" s="17">
        <v>0.130390339020757</v>
      </c>
      <c r="AP153" s="17"/>
      <c r="AQ153" s="17">
        <v>0.19991847742489199</v>
      </c>
      <c r="AR153" s="17">
        <v>0.15166174861686901</v>
      </c>
      <c r="AS153" s="17"/>
      <c r="AT153" s="17">
        <v>0.18793416024166601</v>
      </c>
      <c r="AU153" s="17">
        <v>0.143715464313279</v>
      </c>
      <c r="AV153" s="17"/>
      <c r="AW153" s="17">
        <v>0.179969572713684</v>
      </c>
      <c r="AX153" s="17">
        <v>0.18355841029374101</v>
      </c>
      <c r="AY153" s="17"/>
      <c r="AZ153" s="17">
        <v>0.24574379758898199</v>
      </c>
      <c r="BA153" s="17">
        <v>0.11788408787457</v>
      </c>
    </row>
    <row r="154" spans="2:53" x14ac:dyDescent="0.35">
      <c r="B154" t="s">
        <v>103</v>
      </c>
      <c r="C154" s="17">
        <v>0.33852076439026302</v>
      </c>
      <c r="D154" s="17">
        <v>0.31960117896116602</v>
      </c>
      <c r="E154" s="17">
        <v>0.357205448094705</v>
      </c>
      <c r="F154" s="17"/>
      <c r="G154" s="17">
        <v>0.29696875985495302</v>
      </c>
      <c r="H154" s="17">
        <v>0.41003293341726699</v>
      </c>
      <c r="I154" s="17">
        <v>0.33861373938548101</v>
      </c>
      <c r="J154" s="17">
        <v>0.31367258299023898</v>
      </c>
      <c r="K154" s="17">
        <v>0.32704558173151099</v>
      </c>
      <c r="L154" s="17">
        <v>0.25650135690153902</v>
      </c>
      <c r="M154" s="17"/>
      <c r="N154" s="17">
        <v>0.35023418835664999</v>
      </c>
      <c r="O154" s="17">
        <v>0.373184835013956</v>
      </c>
      <c r="P154" s="17">
        <v>0.28505660154826101</v>
      </c>
      <c r="Q154" s="17">
        <v>0.17909644398087601</v>
      </c>
      <c r="R154" s="17"/>
      <c r="S154" s="17">
        <v>0.41412074955401201</v>
      </c>
      <c r="T154" s="17">
        <v>0.34276979188321099</v>
      </c>
      <c r="U154" s="17">
        <v>0.30063696881809199</v>
      </c>
      <c r="V154" s="17">
        <v>0.334876153874759</v>
      </c>
      <c r="W154" s="17">
        <v>0.267609709740732</v>
      </c>
      <c r="X154" s="17">
        <v>0.29434766036322602</v>
      </c>
      <c r="Y154" s="17">
        <v>0.37772077772993601</v>
      </c>
      <c r="Z154" s="17">
        <v>0.21667754371952899</v>
      </c>
      <c r="AA154" s="17">
        <v>0.37219511753564599</v>
      </c>
      <c r="AB154" s="17"/>
      <c r="AC154" s="17">
        <v>0.31821023697780498</v>
      </c>
      <c r="AD154" s="17">
        <v>0.33364256131787001</v>
      </c>
      <c r="AE154" s="17">
        <v>0.37649786367976501</v>
      </c>
      <c r="AF154" s="17">
        <v>0.33983825136287699</v>
      </c>
      <c r="AG154" s="17">
        <v>0.14900723459885401</v>
      </c>
      <c r="AH154" s="17">
        <v>0.26423503752784799</v>
      </c>
      <c r="AI154" s="17">
        <v>0.38693314749518798</v>
      </c>
      <c r="AJ154" s="17">
        <v>0.29200538387432301</v>
      </c>
      <c r="AK154" s="17">
        <v>0.32072565715517498</v>
      </c>
      <c r="AL154" s="17">
        <v>0.29145012877469201</v>
      </c>
      <c r="AM154" s="17"/>
      <c r="AN154" s="17">
        <v>0.34837653822230702</v>
      </c>
      <c r="AO154" s="17">
        <v>0.32485484755785199</v>
      </c>
      <c r="AP154" s="17"/>
      <c r="AQ154" s="17">
        <v>0.350990822492177</v>
      </c>
      <c r="AR154" s="17">
        <v>0.31525404996651701</v>
      </c>
      <c r="AS154" s="17"/>
      <c r="AT154" s="17">
        <v>0.338261599757753</v>
      </c>
      <c r="AU154" s="17">
        <v>0.34033351788749699</v>
      </c>
      <c r="AV154" s="17"/>
      <c r="AW154" s="17">
        <v>0.326613398773478</v>
      </c>
      <c r="AX154" s="17">
        <v>0.353093685041586</v>
      </c>
      <c r="AY154" s="17"/>
      <c r="AZ154" s="17">
        <v>0.31980709816584102</v>
      </c>
      <c r="BA154" s="17">
        <v>0.35679156208403801</v>
      </c>
    </row>
    <row r="155" spans="2:53" x14ac:dyDescent="0.35">
      <c r="B155" t="s">
        <v>104</v>
      </c>
      <c r="C155" s="17">
        <v>0.22871308587731601</v>
      </c>
      <c r="D155" s="17">
        <v>0.227871114133811</v>
      </c>
      <c r="E155" s="17">
        <v>0.22976082244174101</v>
      </c>
      <c r="F155" s="17"/>
      <c r="G155" s="17">
        <v>0.105601614280644</v>
      </c>
      <c r="H155" s="17">
        <v>0.22169861418317899</v>
      </c>
      <c r="I155" s="17">
        <v>0.20170442170237499</v>
      </c>
      <c r="J155" s="17">
        <v>0.275270113339598</v>
      </c>
      <c r="K155" s="17">
        <v>0.24572531322742899</v>
      </c>
      <c r="L155" s="17">
        <v>0.257090888679537</v>
      </c>
      <c r="M155" s="17"/>
      <c r="N155" s="17">
        <v>0.23002576752762299</v>
      </c>
      <c r="O155" s="17">
        <v>0.244780622476378</v>
      </c>
      <c r="P155" s="17">
        <v>0.20513741377407399</v>
      </c>
      <c r="Q155" s="17">
        <v>0.23675176185920899</v>
      </c>
      <c r="R155" s="17"/>
      <c r="S155" s="17">
        <v>0.21257580461605699</v>
      </c>
      <c r="T155" s="17">
        <v>0.27596874967222201</v>
      </c>
      <c r="U155" s="17">
        <v>0.29803256062869399</v>
      </c>
      <c r="V155" s="17">
        <v>0.21554041136972699</v>
      </c>
      <c r="W155" s="17">
        <v>0.189920391003702</v>
      </c>
      <c r="X155" s="17">
        <v>0.24291432049411299</v>
      </c>
      <c r="Y155" s="17">
        <v>0.16640889924632599</v>
      </c>
      <c r="Z155" s="17">
        <v>0.17303928305025201</v>
      </c>
      <c r="AA155" s="17">
        <v>0.233430111457474</v>
      </c>
      <c r="AB155" s="17"/>
      <c r="AC155" s="17">
        <v>0.27966825807318602</v>
      </c>
      <c r="AD155" s="17">
        <v>0.29926718345202902</v>
      </c>
      <c r="AE155" s="17">
        <v>0.222353287857216</v>
      </c>
      <c r="AF155" s="17">
        <v>0.148022409464623</v>
      </c>
      <c r="AG155" s="17">
        <v>0.12675282682847</v>
      </c>
      <c r="AH155" s="17">
        <v>0.191387448119617</v>
      </c>
      <c r="AI155" s="17">
        <v>0.27505583385843102</v>
      </c>
      <c r="AJ155" s="17">
        <v>0.28138433774159999</v>
      </c>
      <c r="AK155" s="17">
        <v>0.20730057357269799</v>
      </c>
      <c r="AL155" s="17">
        <v>0.28650554768883402</v>
      </c>
      <c r="AM155" s="17"/>
      <c r="AN155" s="17">
        <v>0.202466789765014</v>
      </c>
      <c r="AO155" s="17">
        <v>0.26620569137627997</v>
      </c>
      <c r="AP155" s="17"/>
      <c r="AQ155" s="17">
        <v>0.21154051237313501</v>
      </c>
      <c r="AR155" s="17">
        <v>0.26128489388794202</v>
      </c>
      <c r="AS155" s="17"/>
      <c r="AT155" s="17">
        <v>0.23193230843889101</v>
      </c>
      <c r="AU155" s="17">
        <v>0.212869991453246</v>
      </c>
      <c r="AV155" s="17"/>
      <c r="AW155" s="17">
        <v>0.206347994554204</v>
      </c>
      <c r="AX155" s="17">
        <v>0.25577580384380999</v>
      </c>
      <c r="AY155" s="17"/>
      <c r="AZ155" s="17">
        <v>0.173297574689812</v>
      </c>
      <c r="BA155" s="17">
        <v>0.282817160507155</v>
      </c>
    </row>
    <row r="156" spans="2:53" x14ac:dyDescent="0.35">
      <c r="B156" t="s">
        <v>105</v>
      </c>
      <c r="C156" s="17">
        <v>9.7147863744381904E-2</v>
      </c>
      <c r="D156" s="17">
        <v>0.105128215113693</v>
      </c>
      <c r="E156" s="17">
        <v>8.9254912902234806E-2</v>
      </c>
      <c r="F156" s="17"/>
      <c r="G156" s="17">
        <v>7.9055663303373394E-2</v>
      </c>
      <c r="H156" s="17">
        <v>8.0489902000560401E-2</v>
      </c>
      <c r="I156" s="17">
        <v>7.4118585114460594E-2</v>
      </c>
      <c r="J156" s="17">
        <v>7.96646008156532E-2</v>
      </c>
      <c r="K156" s="17">
        <v>0.151884658600586</v>
      </c>
      <c r="L156" s="17">
        <v>0.18268157185123099</v>
      </c>
      <c r="M156" s="17"/>
      <c r="N156" s="17">
        <v>9.9300643155915302E-2</v>
      </c>
      <c r="O156" s="17">
        <v>6.4675600069378406E-2</v>
      </c>
      <c r="P156" s="17">
        <v>9.9395255778848696E-2</v>
      </c>
      <c r="Q156" s="17">
        <v>0.116864493976155</v>
      </c>
      <c r="R156" s="17"/>
      <c r="S156" s="17">
        <v>7.5837782076362603E-2</v>
      </c>
      <c r="T156" s="17">
        <v>6.36540721136825E-2</v>
      </c>
      <c r="U156" s="17">
        <v>0.128761493731155</v>
      </c>
      <c r="V156" s="17">
        <v>0.12085252359011101</v>
      </c>
      <c r="W156" s="17">
        <v>0.107112310679452</v>
      </c>
      <c r="X156" s="17">
        <v>9.2142712346554106E-2</v>
      </c>
      <c r="Y156" s="17">
        <v>0.106429258768516</v>
      </c>
      <c r="Z156" s="17">
        <v>0.105885428267845</v>
      </c>
      <c r="AA156" s="17">
        <v>0.106757663072077</v>
      </c>
      <c r="AB156" s="17"/>
      <c r="AC156" s="17">
        <v>9.8485540158912602E-2</v>
      </c>
      <c r="AD156" s="17">
        <v>0.10358059336066</v>
      </c>
      <c r="AE156" s="17">
        <v>0.104179528265407</v>
      </c>
      <c r="AF156" s="17">
        <v>6.2886542794296896E-2</v>
      </c>
      <c r="AG156" s="17">
        <v>0.13281978814485701</v>
      </c>
      <c r="AH156" s="17">
        <v>7.6469675506167401E-2</v>
      </c>
      <c r="AI156" s="17">
        <v>0.12684149283632801</v>
      </c>
      <c r="AJ156" s="17">
        <v>8.8761508362300207E-2</v>
      </c>
      <c r="AK156" s="17">
        <v>0.146024450474037</v>
      </c>
      <c r="AL156" s="17">
        <v>0.112925483974421</v>
      </c>
      <c r="AM156" s="17"/>
      <c r="AN156" s="17">
        <v>8.0614348187240698E-2</v>
      </c>
      <c r="AO156" s="17">
        <v>0.120155797355356</v>
      </c>
      <c r="AP156" s="17"/>
      <c r="AQ156" s="17">
        <v>8.9011203325854105E-2</v>
      </c>
      <c r="AR156" s="17">
        <v>0.106258289506807</v>
      </c>
      <c r="AS156" s="17"/>
      <c r="AT156" s="17">
        <v>9.7336759990948499E-2</v>
      </c>
      <c r="AU156" s="17">
        <v>9.2584902472793995E-2</v>
      </c>
      <c r="AV156" s="17"/>
      <c r="AW156" s="17">
        <v>9.3804735746274404E-2</v>
      </c>
      <c r="AX156" s="17">
        <v>0.10095108723060101</v>
      </c>
      <c r="AY156" s="17"/>
      <c r="AZ156" s="17">
        <v>8.6324538903367803E-2</v>
      </c>
      <c r="BA156" s="17">
        <v>0.10771504903948501</v>
      </c>
    </row>
    <row r="157" spans="2:53" x14ac:dyDescent="0.35">
      <c r="B157" t="s">
        <v>106</v>
      </c>
      <c r="C157" s="17">
        <v>2.90585494336108E-2</v>
      </c>
      <c r="D157" s="17">
        <v>3.10778853689192E-2</v>
      </c>
      <c r="E157" s="17">
        <v>2.7065356450410302E-2</v>
      </c>
      <c r="F157" s="17"/>
      <c r="G157" s="17">
        <v>4.4042832547754499E-2</v>
      </c>
      <c r="H157" s="17">
        <v>1.7870614998933001E-3</v>
      </c>
      <c r="I157" s="17">
        <v>1.42716554516885E-2</v>
      </c>
      <c r="J157" s="17">
        <v>3.0368625242718099E-2</v>
      </c>
      <c r="K157" s="17">
        <v>6.7366403057766505E-2</v>
      </c>
      <c r="L157" s="17">
        <v>7.1059551212392505E-2</v>
      </c>
      <c r="M157" s="17"/>
      <c r="N157" s="17">
        <v>2.1119064779680299E-2</v>
      </c>
      <c r="O157" s="17">
        <v>4.4693566667847899E-2</v>
      </c>
      <c r="P157" s="17">
        <v>4.65746259264967E-2</v>
      </c>
      <c r="Q157" s="17">
        <v>7.2510744507307698E-2</v>
      </c>
      <c r="R157" s="17"/>
      <c r="S157" s="17">
        <v>1.3162193139819299E-2</v>
      </c>
      <c r="T157" s="17">
        <v>3.7120722470561203E-2</v>
      </c>
      <c r="U157" s="17">
        <v>4.0316100594440102E-2</v>
      </c>
      <c r="V157" s="17">
        <v>1.8937577413389601E-2</v>
      </c>
      <c r="W157" s="17">
        <v>4.6818869397380801E-2</v>
      </c>
      <c r="X157" s="17">
        <v>3.13389304335316E-2</v>
      </c>
      <c r="Y157" s="17">
        <v>4.4739517573077502E-2</v>
      </c>
      <c r="Z157" s="17">
        <v>2.21584229666613E-2</v>
      </c>
      <c r="AA157" s="17">
        <v>1.5195506032145201E-2</v>
      </c>
      <c r="AB157" s="17"/>
      <c r="AC157" s="17">
        <v>2.1769446350189701E-2</v>
      </c>
      <c r="AD157" s="17">
        <v>1.72245560668602E-2</v>
      </c>
      <c r="AE157" s="17">
        <v>1.0544420692342699E-2</v>
      </c>
      <c r="AF157" s="17">
        <v>1.4291206452923901E-2</v>
      </c>
      <c r="AG157" s="17">
        <v>2.9119665450328801E-2</v>
      </c>
      <c r="AH157" s="17">
        <v>2.7544952253031E-2</v>
      </c>
      <c r="AI157" s="17">
        <v>3.5876573667328999E-2</v>
      </c>
      <c r="AJ157" s="17">
        <v>8.6957742780585604E-3</v>
      </c>
      <c r="AK157" s="17">
        <v>8.5941796979031801E-3</v>
      </c>
      <c r="AL157" s="17">
        <v>5.4940835649265801E-2</v>
      </c>
      <c r="AM157" s="17"/>
      <c r="AN157" s="17">
        <v>1.07431828074444E-2</v>
      </c>
      <c r="AO157" s="17">
        <v>5.4299474480396001E-2</v>
      </c>
      <c r="AP157" s="17"/>
      <c r="AQ157" s="17">
        <v>1.52735805084916E-2</v>
      </c>
      <c r="AR157" s="17">
        <v>4.9265301999609198E-2</v>
      </c>
      <c r="AS157" s="17"/>
      <c r="AT157" s="17">
        <v>2.0904962598993802E-2</v>
      </c>
      <c r="AU157" s="17">
        <v>7.5242095530722794E-2</v>
      </c>
      <c r="AV157" s="17"/>
      <c r="AW157" s="17">
        <v>4.1978693897804599E-2</v>
      </c>
      <c r="AX157" s="17">
        <v>1.3642596667732701E-2</v>
      </c>
      <c r="AY157" s="17"/>
      <c r="AZ157" s="17">
        <v>1.1478017193849799E-2</v>
      </c>
      <c r="BA157" s="17">
        <v>4.6223029340940497E-2</v>
      </c>
    </row>
    <row r="158" spans="2:53" x14ac:dyDescent="0.35">
      <c r="B158" t="s">
        <v>69</v>
      </c>
      <c r="C158" s="17">
        <v>2.3932565801207398E-2</v>
      </c>
      <c r="D158" s="17">
        <v>1.8816895413406299E-2</v>
      </c>
      <c r="E158" s="17">
        <v>2.90697673624889E-2</v>
      </c>
      <c r="F158" s="17"/>
      <c r="G158" s="17">
        <v>1.1240376978974599E-2</v>
      </c>
      <c r="H158" s="17">
        <v>9.1941850928022699E-3</v>
      </c>
      <c r="I158" s="17">
        <v>1.7380200874707399E-2</v>
      </c>
      <c r="J158" s="17">
        <v>2.18760694923676E-2</v>
      </c>
      <c r="K158" s="17">
        <v>3.9665815725189901E-2</v>
      </c>
      <c r="L158" s="17">
        <v>7.2871142976054307E-2</v>
      </c>
      <c r="M158" s="17"/>
      <c r="N158" s="17">
        <v>1.5850506026641599E-2</v>
      </c>
      <c r="O158" s="17">
        <v>5.0433740917649302E-2</v>
      </c>
      <c r="P158" s="17">
        <v>3.5598415555712901E-2</v>
      </c>
      <c r="Q158" s="17">
        <v>6.2169879432565502E-2</v>
      </c>
      <c r="R158" s="17"/>
      <c r="S158" s="17">
        <v>2.4786363691468499E-2</v>
      </c>
      <c r="T158" s="17">
        <v>3.8316842596594201E-2</v>
      </c>
      <c r="U158" s="17">
        <v>2.0254783676470899E-2</v>
      </c>
      <c r="V158" s="17">
        <v>2.0889328966406401E-2</v>
      </c>
      <c r="W158" s="17">
        <v>3.7949865107541801E-2</v>
      </c>
      <c r="X158" s="17">
        <v>1.5744663091413001E-2</v>
      </c>
      <c r="Y158" s="17">
        <v>2.9826347494096E-2</v>
      </c>
      <c r="Z158" s="17">
        <v>8.7955114233041407E-3</v>
      </c>
      <c r="AA158" s="17">
        <v>8.4707712168205201E-3</v>
      </c>
      <c r="AB158" s="17"/>
      <c r="AC158" s="17">
        <v>3.7674273967765202E-2</v>
      </c>
      <c r="AD158" s="17">
        <v>2.17866161855482E-2</v>
      </c>
      <c r="AE158" s="17">
        <v>1.3040000927654701E-2</v>
      </c>
      <c r="AF158" s="17">
        <v>1.2330377435272899E-2</v>
      </c>
      <c r="AG158" s="17">
        <v>0</v>
      </c>
      <c r="AH158" s="17">
        <v>6.5212306880083004E-2</v>
      </c>
      <c r="AI158" s="17">
        <v>1.42531683575307E-2</v>
      </c>
      <c r="AJ158" s="17">
        <v>8.6957738876206406E-3</v>
      </c>
      <c r="AK158" s="17">
        <v>2.81949975195625E-2</v>
      </c>
      <c r="AL158" s="17">
        <v>7.6216269367114396E-3</v>
      </c>
      <c r="AM158" s="17"/>
      <c r="AN158" s="17">
        <v>5.1394918908203996E-3</v>
      </c>
      <c r="AO158" s="17">
        <v>4.4737503811690497E-2</v>
      </c>
      <c r="AP158" s="17"/>
      <c r="AQ158" s="17">
        <v>9.9638642287698895E-3</v>
      </c>
      <c r="AR158" s="17">
        <v>3.9785864888971602E-2</v>
      </c>
      <c r="AS158" s="17"/>
      <c r="AT158" s="17">
        <v>1.48274873384945E-2</v>
      </c>
      <c r="AU158" s="17">
        <v>6.9588997827513099E-2</v>
      </c>
      <c r="AV158" s="17"/>
      <c r="AW158" s="17">
        <v>2.87952442847129E-2</v>
      </c>
      <c r="AX158" s="17">
        <v>1.6532563499626798E-2</v>
      </c>
      <c r="AY158" s="17"/>
      <c r="AZ158" s="17">
        <v>5.17193419757988E-3</v>
      </c>
      <c r="BA158" s="17">
        <v>4.2249217414347402E-2</v>
      </c>
    </row>
    <row r="159" spans="2:53" x14ac:dyDescent="0.35">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row>
    <row r="160" spans="2:53" x14ac:dyDescent="0.35">
      <c r="B160" s="6" t="s">
        <v>114</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row>
    <row r="161" spans="2:53" x14ac:dyDescent="0.35">
      <c r="B161" s="24" t="s">
        <v>72</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row>
    <row r="162" spans="2:53" x14ac:dyDescent="0.35">
      <c r="B162" t="s">
        <v>101</v>
      </c>
      <c r="C162" s="17">
        <v>0.123958513457519</v>
      </c>
      <c r="D162" s="17">
        <v>0.13874126985782501</v>
      </c>
      <c r="E162" s="17">
        <v>0.109287278261944</v>
      </c>
      <c r="F162" s="17"/>
      <c r="G162" s="17">
        <v>0.12658331636850101</v>
      </c>
      <c r="H162" s="17">
        <v>0.149705367237113</v>
      </c>
      <c r="I162" s="17">
        <v>0.16889761905702</v>
      </c>
      <c r="J162" s="17">
        <v>0.102637769420727</v>
      </c>
      <c r="K162" s="17">
        <v>7.2856831221702098E-2</v>
      </c>
      <c r="L162" s="17">
        <v>4.9137088773627297E-2</v>
      </c>
      <c r="M162" s="17"/>
      <c r="N162" s="17">
        <v>0.13016656710795499</v>
      </c>
      <c r="O162" s="17">
        <v>0.129092860672089</v>
      </c>
      <c r="P162" s="17">
        <v>9.1943962376833305E-2</v>
      </c>
      <c r="Q162" s="17">
        <v>0.104994680733022</v>
      </c>
      <c r="R162" s="17"/>
      <c r="S162" s="17">
        <v>0.145404809042913</v>
      </c>
      <c r="T162" s="17">
        <v>7.5170994432878696E-2</v>
      </c>
      <c r="U162" s="17">
        <v>0.118537364759915</v>
      </c>
      <c r="V162" s="17">
        <v>0.12851454729784501</v>
      </c>
      <c r="W162" s="17">
        <v>0.14719389419873199</v>
      </c>
      <c r="X162" s="17">
        <v>0.11943268230873801</v>
      </c>
      <c r="Y162" s="17">
        <v>0.123706416370035</v>
      </c>
      <c r="Z162" s="17">
        <v>0.18572360564340801</v>
      </c>
      <c r="AA162" s="17">
        <v>0.121823459460354</v>
      </c>
      <c r="AB162" s="17"/>
      <c r="AC162" s="17">
        <v>7.0073068931300705E-2</v>
      </c>
      <c r="AD162" s="17">
        <v>0.104376772995652</v>
      </c>
      <c r="AE162" s="17">
        <v>0.129074543131803</v>
      </c>
      <c r="AF162" s="17">
        <v>0.17936561170764201</v>
      </c>
      <c r="AG162" s="17">
        <v>0.212355984032053</v>
      </c>
      <c r="AH162" s="17">
        <v>0.19441824136602201</v>
      </c>
      <c r="AI162" s="17">
        <v>0.101744762151351</v>
      </c>
      <c r="AJ162" s="17">
        <v>0.113796097268324</v>
      </c>
      <c r="AK162" s="17">
        <v>9.2526610904430803E-2</v>
      </c>
      <c r="AL162" s="17">
        <v>9.24975019588445E-2</v>
      </c>
      <c r="AM162" s="17"/>
      <c r="AN162" s="17">
        <v>0.15748623181291499</v>
      </c>
      <c r="AO162" s="17">
        <v>8.09200352947098E-2</v>
      </c>
      <c r="AP162" s="17"/>
      <c r="AQ162" s="17">
        <v>0.14841145766573399</v>
      </c>
      <c r="AR162" s="17">
        <v>9.5002494158041698E-2</v>
      </c>
      <c r="AS162" s="17"/>
      <c r="AT162" s="17">
        <v>0.13358427023038899</v>
      </c>
      <c r="AU162" s="17">
        <v>6.7365451191884695E-2</v>
      </c>
      <c r="AV162" s="17"/>
      <c r="AW162" s="17">
        <v>0.122286394604411</v>
      </c>
      <c r="AX162" s="17">
        <v>0.12625952973758101</v>
      </c>
      <c r="AY162" s="17"/>
      <c r="AZ162" s="17">
        <v>0.19122465787808601</v>
      </c>
      <c r="BA162" s="17">
        <v>5.8284256921696601E-2</v>
      </c>
    </row>
    <row r="163" spans="2:53" x14ac:dyDescent="0.35">
      <c r="B163" t="s">
        <v>102</v>
      </c>
      <c r="C163" s="17">
        <v>0.20637549531079799</v>
      </c>
      <c r="D163" s="17">
        <v>0.21197510941872999</v>
      </c>
      <c r="E163" s="17">
        <v>0.20042209359653201</v>
      </c>
      <c r="F163" s="17"/>
      <c r="G163" s="17">
        <v>0.32130385205575002</v>
      </c>
      <c r="H163" s="17">
        <v>0.239929574430326</v>
      </c>
      <c r="I163" s="17">
        <v>0.25860326540985001</v>
      </c>
      <c r="J163" s="17">
        <v>0.17415866351443399</v>
      </c>
      <c r="K163" s="17">
        <v>0.124206480349509</v>
      </c>
      <c r="L163" s="17">
        <v>0.10325745929218701</v>
      </c>
      <c r="M163" s="17"/>
      <c r="N163" s="17">
        <v>0.212178981223024</v>
      </c>
      <c r="O163" s="17">
        <v>0.15710446224433999</v>
      </c>
      <c r="P163" s="17">
        <v>0.20752007779840401</v>
      </c>
      <c r="Q163" s="17">
        <v>0.21815345573235401</v>
      </c>
      <c r="R163" s="17"/>
      <c r="S163" s="17">
        <v>0.22124259011480699</v>
      </c>
      <c r="T163" s="17">
        <v>0.152203991129025</v>
      </c>
      <c r="U163" s="17">
        <v>0.169271069076666</v>
      </c>
      <c r="V163" s="17">
        <v>0.204119868129293</v>
      </c>
      <c r="W163" s="17">
        <v>0.23213369343975601</v>
      </c>
      <c r="X163" s="17">
        <v>0.256935288471903</v>
      </c>
      <c r="Y163" s="17">
        <v>0.18539615821025901</v>
      </c>
      <c r="Z163" s="17">
        <v>0.27892469394395097</v>
      </c>
      <c r="AA163" s="17">
        <v>0.21661827716958801</v>
      </c>
      <c r="AB163" s="17"/>
      <c r="AC163" s="17">
        <v>0.21687326399371201</v>
      </c>
      <c r="AD163" s="17">
        <v>0.14472716522683099</v>
      </c>
      <c r="AE163" s="17">
        <v>0.25196128174884902</v>
      </c>
      <c r="AF163" s="17">
        <v>0.25668031689176202</v>
      </c>
      <c r="AG163" s="17">
        <v>0.13940023255144199</v>
      </c>
      <c r="AH163" s="17">
        <v>0.19134196942560999</v>
      </c>
      <c r="AI163" s="17">
        <v>0.160557756597905</v>
      </c>
      <c r="AJ163" s="17">
        <v>0.17006354476871</v>
      </c>
      <c r="AK163" s="17">
        <v>0.21407226060416401</v>
      </c>
      <c r="AL163" s="17">
        <v>0.292352654830769</v>
      </c>
      <c r="AM163" s="17"/>
      <c r="AN163" s="17">
        <v>0.25106368263651802</v>
      </c>
      <c r="AO163" s="17">
        <v>0.15462362477230099</v>
      </c>
      <c r="AP163" s="17"/>
      <c r="AQ163" s="17">
        <v>0.245567232672705</v>
      </c>
      <c r="AR163" s="17">
        <v>0.15447810692837799</v>
      </c>
      <c r="AS163" s="17"/>
      <c r="AT163" s="17">
        <v>0.21285933902121901</v>
      </c>
      <c r="AU163" s="17">
        <v>0.17367275207128499</v>
      </c>
      <c r="AV163" s="17"/>
      <c r="AW163" s="17">
        <v>0.20576180058398399</v>
      </c>
      <c r="AX163" s="17">
        <v>0.20849230000372401</v>
      </c>
      <c r="AY163" s="17"/>
      <c r="AZ163" s="17">
        <v>0.27324667841870098</v>
      </c>
      <c r="BA163" s="17">
        <v>0.14108685312515201</v>
      </c>
    </row>
    <row r="164" spans="2:53" x14ac:dyDescent="0.35">
      <c r="B164" t="s">
        <v>103</v>
      </c>
      <c r="C164" s="17">
        <v>0.29963523117313301</v>
      </c>
      <c r="D164" s="17">
        <v>0.29530965290078198</v>
      </c>
      <c r="E164" s="17">
        <v>0.30423038028038801</v>
      </c>
      <c r="F164" s="17"/>
      <c r="G164" s="17">
        <v>0.308109070670119</v>
      </c>
      <c r="H164" s="17">
        <v>0.32822122742438598</v>
      </c>
      <c r="I164" s="17">
        <v>0.29527654174520501</v>
      </c>
      <c r="J164" s="17">
        <v>0.30019103305899397</v>
      </c>
      <c r="K164" s="17">
        <v>0.29727124522842102</v>
      </c>
      <c r="L164" s="17">
        <v>0.231431438457393</v>
      </c>
      <c r="M164" s="17"/>
      <c r="N164" s="17">
        <v>0.306410887495141</v>
      </c>
      <c r="O164" s="17">
        <v>0.32471141485624999</v>
      </c>
      <c r="P164" s="17">
        <v>0.25488442293191399</v>
      </c>
      <c r="Q164" s="17">
        <v>0.252157926390221</v>
      </c>
      <c r="R164" s="17"/>
      <c r="S164" s="17">
        <v>0.29480300357971601</v>
      </c>
      <c r="T164" s="17">
        <v>0.29346627406833298</v>
      </c>
      <c r="U164" s="17">
        <v>0.29803256413991602</v>
      </c>
      <c r="V164" s="17">
        <v>0.34058642505194098</v>
      </c>
      <c r="W164" s="17">
        <v>0.26121455485886202</v>
      </c>
      <c r="X164" s="17">
        <v>0.27237916701709403</v>
      </c>
      <c r="Y164" s="17">
        <v>0.31334012043457898</v>
      </c>
      <c r="Z164" s="17">
        <v>0.28772022379803203</v>
      </c>
      <c r="AA164" s="17">
        <v>0.321370486387069</v>
      </c>
      <c r="AB164" s="17"/>
      <c r="AC164" s="17">
        <v>0.29486385034354201</v>
      </c>
      <c r="AD164" s="17">
        <v>0.34975114000693602</v>
      </c>
      <c r="AE164" s="17">
        <v>0.28644367435616302</v>
      </c>
      <c r="AF164" s="17">
        <v>0.30814222398913299</v>
      </c>
      <c r="AG164" s="17">
        <v>0.27891384352980297</v>
      </c>
      <c r="AH164" s="17">
        <v>0.29438652047462299</v>
      </c>
      <c r="AI164" s="17">
        <v>0.30998440605502298</v>
      </c>
      <c r="AJ164" s="17">
        <v>0.33488818768183498</v>
      </c>
      <c r="AK164" s="17">
        <v>0.37686429741552901</v>
      </c>
      <c r="AL164" s="17">
        <v>0.25374183699861003</v>
      </c>
      <c r="AM164" s="17"/>
      <c r="AN164" s="17">
        <v>0.31370288488679798</v>
      </c>
      <c r="AO164" s="17">
        <v>0.27516732746268002</v>
      </c>
      <c r="AP164" s="17"/>
      <c r="AQ164" s="17">
        <v>0.30704751038581801</v>
      </c>
      <c r="AR164" s="17">
        <v>0.287310840793158</v>
      </c>
      <c r="AS164" s="17"/>
      <c r="AT164" s="17">
        <v>0.30405631227837898</v>
      </c>
      <c r="AU164" s="17">
        <v>0.27840726663818299</v>
      </c>
      <c r="AV164" s="17"/>
      <c r="AW164" s="17">
        <v>0.30129648077788901</v>
      </c>
      <c r="AX164" s="17">
        <v>0.29607380416514101</v>
      </c>
      <c r="AY164" s="17"/>
      <c r="AZ164" s="17">
        <v>0.29028532117645001</v>
      </c>
      <c r="BA164" s="17">
        <v>0.30876387074358003</v>
      </c>
    </row>
    <row r="165" spans="2:53" x14ac:dyDescent="0.35">
      <c r="B165" t="s">
        <v>104</v>
      </c>
      <c r="C165" s="17">
        <v>0.19870282659567901</v>
      </c>
      <c r="D165" s="17">
        <v>0.19355495598959899</v>
      </c>
      <c r="E165" s="17">
        <v>0.20366925544572601</v>
      </c>
      <c r="F165" s="17"/>
      <c r="G165" s="17">
        <v>0.13048840844224999</v>
      </c>
      <c r="H165" s="17">
        <v>0.17634515508572299</v>
      </c>
      <c r="I165" s="17">
        <v>0.15637335478165801</v>
      </c>
      <c r="J165" s="17">
        <v>0.23998535701951099</v>
      </c>
      <c r="K165" s="17">
        <v>0.22778985976559399</v>
      </c>
      <c r="L165" s="17">
        <v>0.28234236159388998</v>
      </c>
      <c r="M165" s="17"/>
      <c r="N165" s="17">
        <v>0.193186492894693</v>
      </c>
      <c r="O165" s="17">
        <v>0.198179098544219</v>
      </c>
      <c r="P165" s="17">
        <v>0.22983225749376399</v>
      </c>
      <c r="Q165" s="17">
        <v>0.22897721208433999</v>
      </c>
      <c r="R165" s="17"/>
      <c r="S165" s="17">
        <v>0.182939979257813</v>
      </c>
      <c r="T165" s="17">
        <v>0.27614645936193399</v>
      </c>
      <c r="U165" s="17">
        <v>0.232446352286167</v>
      </c>
      <c r="V165" s="17">
        <v>0.171810000814896</v>
      </c>
      <c r="W165" s="17">
        <v>0.17397197015183399</v>
      </c>
      <c r="X165" s="17">
        <v>0.206103508988213</v>
      </c>
      <c r="Y165" s="17">
        <v>0.15980735506594901</v>
      </c>
      <c r="Z165" s="17">
        <v>0.154769673882967</v>
      </c>
      <c r="AA165" s="17">
        <v>0.17775649672962199</v>
      </c>
      <c r="AB165" s="17"/>
      <c r="AC165" s="17">
        <v>0.238238299870666</v>
      </c>
      <c r="AD165" s="17">
        <v>0.263182019805974</v>
      </c>
      <c r="AE165" s="17">
        <v>0.221761675391378</v>
      </c>
      <c r="AF165" s="17">
        <v>0.137162517835069</v>
      </c>
      <c r="AG165" s="17">
        <v>0.180937033572592</v>
      </c>
      <c r="AH165" s="17">
        <v>0.18453088903078099</v>
      </c>
      <c r="AI165" s="17">
        <v>0.211481302447037</v>
      </c>
      <c r="AJ165" s="17">
        <v>0.24619392471578599</v>
      </c>
      <c r="AK165" s="17">
        <v>0.16495753069514199</v>
      </c>
      <c r="AL165" s="17">
        <v>0.19319226842102</v>
      </c>
      <c r="AM165" s="17"/>
      <c r="AN165" s="17">
        <v>0.176196961787981</v>
      </c>
      <c r="AO165" s="17">
        <v>0.22905274510765</v>
      </c>
      <c r="AP165" s="17"/>
      <c r="AQ165" s="17">
        <v>0.17423978704266399</v>
      </c>
      <c r="AR165" s="17">
        <v>0.239144036421616</v>
      </c>
      <c r="AS165" s="17"/>
      <c r="AT165" s="17">
        <v>0.19794950264670899</v>
      </c>
      <c r="AU165" s="17">
        <v>0.211510053949649</v>
      </c>
      <c r="AV165" s="17"/>
      <c r="AW165" s="17">
        <v>0.19358703392370999</v>
      </c>
      <c r="AX165" s="17">
        <v>0.206207755213587</v>
      </c>
      <c r="AY165" s="17"/>
      <c r="AZ165" s="17">
        <v>0.14281101173824101</v>
      </c>
      <c r="BA165" s="17">
        <v>0.25327193292426697</v>
      </c>
    </row>
    <row r="166" spans="2:53" x14ac:dyDescent="0.35">
      <c r="B166" t="s">
        <v>105</v>
      </c>
      <c r="C166" s="17">
        <v>9.1211041290394895E-2</v>
      </c>
      <c r="D166" s="17">
        <v>8.6253987315486294E-2</v>
      </c>
      <c r="E166" s="17">
        <v>9.6250154435868304E-2</v>
      </c>
      <c r="F166" s="17"/>
      <c r="G166" s="17">
        <v>7.5527020403117998E-2</v>
      </c>
      <c r="H166" s="17">
        <v>7.9294194926772296E-2</v>
      </c>
      <c r="I166" s="17">
        <v>7.5030711655922205E-2</v>
      </c>
      <c r="J166" s="17">
        <v>9.1659184619963294E-2</v>
      </c>
      <c r="K166" s="17">
        <v>0.13289266193154101</v>
      </c>
      <c r="L166" s="17">
        <v>0.11021414011893201</v>
      </c>
      <c r="M166" s="17"/>
      <c r="N166" s="17">
        <v>9.2340896701219505E-2</v>
      </c>
      <c r="O166" s="17">
        <v>6.9037889559303997E-2</v>
      </c>
      <c r="P166" s="17">
        <v>0.10949757706954399</v>
      </c>
      <c r="Q166" s="17">
        <v>5.9403304130679499E-2</v>
      </c>
      <c r="R166" s="17"/>
      <c r="S166" s="17">
        <v>9.4412721239763603E-2</v>
      </c>
      <c r="T166" s="17">
        <v>9.8560267648708594E-2</v>
      </c>
      <c r="U166" s="17">
        <v>8.0825667511556398E-2</v>
      </c>
      <c r="V166" s="17">
        <v>7.7412085608891595E-2</v>
      </c>
      <c r="W166" s="17">
        <v>0.10071715364003</v>
      </c>
      <c r="X166" s="17">
        <v>8.4345573779284394E-2</v>
      </c>
      <c r="Y166" s="17">
        <v>0.12386988371306699</v>
      </c>
      <c r="Z166" s="17">
        <v>3.09539343899655E-2</v>
      </c>
      <c r="AA166" s="17">
        <v>9.4665108297989395E-2</v>
      </c>
      <c r="AB166" s="17"/>
      <c r="AC166" s="17">
        <v>0.12145053216542601</v>
      </c>
      <c r="AD166" s="17">
        <v>6.5211367387171301E-2</v>
      </c>
      <c r="AE166" s="17">
        <v>6.8444035960453994E-2</v>
      </c>
      <c r="AF166" s="17">
        <v>7.2286301303328498E-2</v>
      </c>
      <c r="AG166" s="17">
        <v>0.13015357541345299</v>
      </c>
      <c r="AH166" s="17">
        <v>3.6781018289421999E-2</v>
      </c>
      <c r="AI166" s="17">
        <v>0.112586344951854</v>
      </c>
      <c r="AJ166" s="17">
        <v>9.6072609705765505E-2</v>
      </c>
      <c r="AK166" s="17">
        <v>8.5820121742319205E-2</v>
      </c>
      <c r="AL166" s="17">
        <v>0.10204310992941901</v>
      </c>
      <c r="AM166" s="17"/>
      <c r="AN166" s="17">
        <v>6.7548500734264105E-2</v>
      </c>
      <c r="AO166" s="17">
        <v>0.12329100554243</v>
      </c>
      <c r="AP166" s="17"/>
      <c r="AQ166" s="17">
        <v>8.52100165269324E-2</v>
      </c>
      <c r="AR166" s="17">
        <v>9.6076947514627697E-2</v>
      </c>
      <c r="AS166" s="17"/>
      <c r="AT166" s="17">
        <v>9.2948517673502207E-2</v>
      </c>
      <c r="AU166" s="17">
        <v>7.9497040860208298E-2</v>
      </c>
      <c r="AV166" s="17"/>
      <c r="AW166" s="17">
        <v>9.17728985289199E-2</v>
      </c>
      <c r="AX166" s="17">
        <v>9.1140091731811104E-2</v>
      </c>
      <c r="AY166" s="17"/>
      <c r="AZ166" s="17">
        <v>7.4389663012881801E-2</v>
      </c>
      <c r="BA166" s="17">
        <v>0.10763433300422399</v>
      </c>
    </row>
    <row r="167" spans="2:53" x14ac:dyDescent="0.35">
      <c r="B167" t="s">
        <v>106</v>
      </c>
      <c r="C167" s="17">
        <v>5.0869690116412201E-2</v>
      </c>
      <c r="D167" s="17">
        <v>4.9758297238019597E-2</v>
      </c>
      <c r="E167" s="17">
        <v>5.2026848584241198E-2</v>
      </c>
      <c r="F167" s="17"/>
      <c r="G167" s="17">
        <v>4.94011457287322E-3</v>
      </c>
      <c r="H167" s="17">
        <v>1.44176109990709E-2</v>
      </c>
      <c r="I167" s="17">
        <v>2.76574563610642E-2</v>
      </c>
      <c r="J167" s="17">
        <v>5.8151109406464001E-2</v>
      </c>
      <c r="K167" s="17">
        <v>0.104612469435667</v>
      </c>
      <c r="L167" s="17">
        <v>0.14123151683430199</v>
      </c>
      <c r="M167" s="17"/>
      <c r="N167" s="17">
        <v>4.5512668548789201E-2</v>
      </c>
      <c r="O167" s="17">
        <v>6.6682906701288402E-2</v>
      </c>
      <c r="P167" s="17">
        <v>5.9857269659410899E-2</v>
      </c>
      <c r="Q167" s="17">
        <v>7.4143541496818399E-2</v>
      </c>
      <c r="R167" s="17"/>
      <c r="S167" s="17">
        <v>2.7862409222702601E-2</v>
      </c>
      <c r="T167" s="17">
        <v>6.6135169985199596E-2</v>
      </c>
      <c r="U167" s="17">
        <v>6.7997141369647102E-2</v>
      </c>
      <c r="V167" s="17">
        <v>4.3440437803052602E-2</v>
      </c>
      <c r="W167" s="17">
        <v>5.3556153847820601E-2</v>
      </c>
      <c r="X167" s="17">
        <v>3.1338932791186901E-2</v>
      </c>
      <c r="Y167" s="17">
        <v>7.0491783886091799E-2</v>
      </c>
      <c r="Z167" s="17">
        <v>5.3112356918372801E-2</v>
      </c>
      <c r="AA167" s="17">
        <v>5.0824629599278297E-2</v>
      </c>
      <c r="AB167" s="17"/>
      <c r="AC167" s="17">
        <v>2.5830689280182499E-2</v>
      </c>
      <c r="AD167" s="17">
        <v>6.4262336885906199E-2</v>
      </c>
      <c r="AE167" s="17">
        <v>2.6078807925562199E-2</v>
      </c>
      <c r="AF167" s="17">
        <v>2.7704437278697001E-2</v>
      </c>
      <c r="AG167" s="17">
        <v>5.8239330900657603E-2</v>
      </c>
      <c r="AH167" s="17">
        <v>3.3329054533459801E-2</v>
      </c>
      <c r="AI167" s="17">
        <v>7.2248552814856301E-2</v>
      </c>
      <c r="AJ167" s="17">
        <v>2.3636226485762999E-2</v>
      </c>
      <c r="AK167" s="17">
        <v>3.7564181118852701E-2</v>
      </c>
      <c r="AL167" s="17">
        <v>5.8551000924626298E-2</v>
      </c>
      <c r="AM167" s="17"/>
      <c r="AN167" s="17">
        <v>2.40484066649094E-2</v>
      </c>
      <c r="AO167" s="17">
        <v>8.8607664733345901E-2</v>
      </c>
      <c r="AP167" s="17"/>
      <c r="AQ167" s="17">
        <v>2.49153077249329E-2</v>
      </c>
      <c r="AR167" s="17">
        <v>8.4635759289532903E-2</v>
      </c>
      <c r="AS167" s="17"/>
      <c r="AT167" s="17">
        <v>3.9931388537839001E-2</v>
      </c>
      <c r="AU167" s="17">
        <v>0.11615757580353001</v>
      </c>
      <c r="AV167" s="17"/>
      <c r="AW167" s="17">
        <v>5.5721975268267603E-2</v>
      </c>
      <c r="AX167" s="17">
        <v>4.4463123260407002E-2</v>
      </c>
      <c r="AY167" s="17"/>
      <c r="AZ167" s="17">
        <v>1.9959600297695099E-2</v>
      </c>
      <c r="BA167" s="17">
        <v>8.1048276770756794E-2</v>
      </c>
    </row>
    <row r="168" spans="2:53" x14ac:dyDescent="0.35">
      <c r="B168" t="s">
        <v>69</v>
      </c>
      <c r="C168" s="17">
        <v>2.92472020560639E-2</v>
      </c>
      <c r="D168" s="17">
        <v>2.44067272795578E-2</v>
      </c>
      <c r="E168" s="17">
        <v>3.4113989395301698E-2</v>
      </c>
      <c r="F168" s="17"/>
      <c r="G168" s="17">
        <v>3.3048217487389397E-2</v>
      </c>
      <c r="H168" s="17">
        <v>1.2086869896609301E-2</v>
      </c>
      <c r="I168" s="17">
        <v>1.81610509892801E-2</v>
      </c>
      <c r="J168" s="17">
        <v>3.3216882959907303E-2</v>
      </c>
      <c r="K168" s="17">
        <v>4.0370452067564601E-2</v>
      </c>
      <c r="L168" s="17">
        <v>8.2385994929669304E-2</v>
      </c>
      <c r="M168" s="17"/>
      <c r="N168" s="17">
        <v>2.02035060291781E-2</v>
      </c>
      <c r="O168" s="17">
        <v>5.5191367422509401E-2</v>
      </c>
      <c r="P168" s="17">
        <v>4.6464432670130097E-2</v>
      </c>
      <c r="Q168" s="17">
        <v>6.2169879432565502E-2</v>
      </c>
      <c r="R168" s="17"/>
      <c r="S168" s="17">
        <v>3.33344875422849E-2</v>
      </c>
      <c r="T168" s="17">
        <v>3.8316843373920897E-2</v>
      </c>
      <c r="U168" s="17">
        <v>3.28898408561328E-2</v>
      </c>
      <c r="V168" s="17">
        <v>3.4116635294080003E-2</v>
      </c>
      <c r="W168" s="17">
        <v>3.1212579862965901E-2</v>
      </c>
      <c r="X168" s="17">
        <v>2.94648466435804E-2</v>
      </c>
      <c r="Y168" s="17">
        <v>2.33882823200189E-2</v>
      </c>
      <c r="Z168" s="17">
        <v>8.7955114233041407E-3</v>
      </c>
      <c r="AA168" s="17">
        <v>1.6941542356099501E-2</v>
      </c>
      <c r="AB168" s="17"/>
      <c r="AC168" s="17">
        <v>3.26702954151699E-2</v>
      </c>
      <c r="AD168" s="17">
        <v>8.4891976915289508E-3</v>
      </c>
      <c r="AE168" s="17">
        <v>1.6235981485790401E-2</v>
      </c>
      <c r="AF168" s="17">
        <v>1.8658590994367698E-2</v>
      </c>
      <c r="AG168" s="17">
        <v>0</v>
      </c>
      <c r="AH168" s="17">
        <v>6.5212306880083004E-2</v>
      </c>
      <c r="AI168" s="17">
        <v>3.1396874981972502E-2</v>
      </c>
      <c r="AJ168" s="17">
        <v>1.5349409373817E-2</v>
      </c>
      <c r="AK168" s="17">
        <v>2.81949975195625E-2</v>
      </c>
      <c r="AL168" s="17">
        <v>7.6216269367114396E-3</v>
      </c>
      <c r="AM168" s="17"/>
      <c r="AN168" s="17">
        <v>9.9533314766147608E-3</v>
      </c>
      <c r="AO168" s="17">
        <v>4.8337597086882997E-2</v>
      </c>
      <c r="AP168" s="17"/>
      <c r="AQ168" s="17">
        <v>1.46086879812139E-2</v>
      </c>
      <c r="AR168" s="17">
        <v>4.3351814894645298E-2</v>
      </c>
      <c r="AS168" s="17"/>
      <c r="AT168" s="17">
        <v>1.8670669611963099E-2</v>
      </c>
      <c r="AU168" s="17">
        <v>7.3389859485259695E-2</v>
      </c>
      <c r="AV168" s="17"/>
      <c r="AW168" s="17">
        <v>2.95734163128187E-2</v>
      </c>
      <c r="AX168" s="17">
        <v>2.7363395887749602E-2</v>
      </c>
      <c r="AY168" s="17"/>
      <c r="AZ168" s="17">
        <v>8.0830674779448497E-3</v>
      </c>
      <c r="BA168" s="17">
        <v>4.9910476510323903E-2</v>
      </c>
    </row>
    <row r="169" spans="2:53" x14ac:dyDescent="0.35">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row>
    <row r="170" spans="2:53" x14ac:dyDescent="0.35">
      <c r="B170" s="6" t="s">
        <v>115</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row>
    <row r="171" spans="2:53" x14ac:dyDescent="0.35">
      <c r="B171" s="24" t="s">
        <v>72</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row>
    <row r="172" spans="2:53" x14ac:dyDescent="0.35">
      <c r="B172" t="s">
        <v>101</v>
      </c>
      <c r="C172" s="17">
        <v>0.29805665543056498</v>
      </c>
      <c r="D172" s="17">
        <v>0.301419638133679</v>
      </c>
      <c r="E172" s="17">
        <v>0.29406215991699902</v>
      </c>
      <c r="F172" s="17"/>
      <c r="G172" s="17">
        <v>0.27973326707358198</v>
      </c>
      <c r="H172" s="17">
        <v>0.30563015333190402</v>
      </c>
      <c r="I172" s="17">
        <v>0.29350477854879797</v>
      </c>
      <c r="J172" s="17">
        <v>0.30571241883696099</v>
      </c>
      <c r="K172" s="17">
        <v>0.27911783193541401</v>
      </c>
      <c r="L172" s="17">
        <v>0.32011086900545099</v>
      </c>
      <c r="M172" s="17"/>
      <c r="N172" s="17">
        <v>0.32534229478271998</v>
      </c>
      <c r="O172" s="17">
        <v>0.239017636553193</v>
      </c>
      <c r="P172" s="17">
        <v>0.219520475989784</v>
      </c>
      <c r="Q172" s="17">
        <v>0.19100384276959201</v>
      </c>
      <c r="R172" s="17"/>
      <c r="S172" s="17">
        <v>0.32716275211607398</v>
      </c>
      <c r="T172" s="17">
        <v>0.239069621241639</v>
      </c>
      <c r="U172" s="17">
        <v>0.30526534561592999</v>
      </c>
      <c r="V172" s="17">
        <v>0.27596667316478202</v>
      </c>
      <c r="W172" s="17">
        <v>0.31229686006072699</v>
      </c>
      <c r="X172" s="17">
        <v>0.27657851041840198</v>
      </c>
      <c r="Y172" s="17">
        <v>0.31774114747301602</v>
      </c>
      <c r="Z172" s="17">
        <v>0.32746965267541001</v>
      </c>
      <c r="AA172" s="17">
        <v>0.32835463651222202</v>
      </c>
      <c r="AB172" s="17"/>
      <c r="AC172" s="17">
        <v>0.28498646035317099</v>
      </c>
      <c r="AD172" s="17">
        <v>0.21984211653185701</v>
      </c>
      <c r="AE172" s="17">
        <v>0.31667983932522398</v>
      </c>
      <c r="AF172" s="17">
        <v>0.30914219462773501</v>
      </c>
      <c r="AG172" s="17">
        <v>0.24783726171231299</v>
      </c>
      <c r="AH172" s="17">
        <v>0.28259460946996701</v>
      </c>
      <c r="AI172" s="17">
        <v>0.28268147962818402</v>
      </c>
      <c r="AJ172" s="17">
        <v>0.351310365795374</v>
      </c>
      <c r="AK172" s="17">
        <v>0.456254933473905</v>
      </c>
      <c r="AL172" s="17">
        <v>0.31370986483781399</v>
      </c>
      <c r="AM172" s="17"/>
      <c r="AN172" s="17">
        <v>0.34093978421363103</v>
      </c>
      <c r="AO172" s="17">
        <v>0.24299645867678399</v>
      </c>
      <c r="AP172" s="17"/>
      <c r="AQ172" s="17">
        <v>0.33234460991528197</v>
      </c>
      <c r="AR172" s="17">
        <v>0.252876137314759</v>
      </c>
      <c r="AS172" s="17"/>
      <c r="AT172" s="17">
        <v>0.29923320391111302</v>
      </c>
      <c r="AU172" s="17">
        <v>0.297143932240019</v>
      </c>
      <c r="AV172" s="17"/>
      <c r="AW172" s="17">
        <v>0.296230479031033</v>
      </c>
      <c r="AX172" s="17">
        <v>0.300275533675393</v>
      </c>
      <c r="AY172" s="17"/>
      <c r="AZ172" s="17">
        <v>0.35058376759977</v>
      </c>
      <c r="BA172" s="17">
        <v>0.246772624371523</v>
      </c>
    </row>
    <row r="173" spans="2:53" x14ac:dyDescent="0.35">
      <c r="B173" t="s">
        <v>102</v>
      </c>
      <c r="C173" s="17">
        <v>0.33827136147074799</v>
      </c>
      <c r="D173" s="17">
        <v>0.35293175794430098</v>
      </c>
      <c r="E173" s="17">
        <v>0.32391529566510202</v>
      </c>
      <c r="F173" s="17"/>
      <c r="G173" s="17">
        <v>0.228395631126315</v>
      </c>
      <c r="H173" s="17">
        <v>0.33772878612749202</v>
      </c>
      <c r="I173" s="17">
        <v>0.34397945531919599</v>
      </c>
      <c r="J173" s="17">
        <v>0.34904100080831701</v>
      </c>
      <c r="K173" s="17">
        <v>0.35421681009046901</v>
      </c>
      <c r="L173" s="17">
        <v>0.32737926785476701</v>
      </c>
      <c r="M173" s="17"/>
      <c r="N173" s="17">
        <v>0.33650944447565501</v>
      </c>
      <c r="O173" s="17">
        <v>0.33825478130628001</v>
      </c>
      <c r="P173" s="17">
        <v>0.33150559647434902</v>
      </c>
      <c r="Q173" s="17">
        <v>0.37865499327200403</v>
      </c>
      <c r="R173" s="17"/>
      <c r="S173" s="17">
        <v>0.31547731897527098</v>
      </c>
      <c r="T173" s="17">
        <v>0.36854841334364802</v>
      </c>
      <c r="U173" s="17">
        <v>0.35599904329682502</v>
      </c>
      <c r="V173" s="17">
        <v>0.28904899671848999</v>
      </c>
      <c r="W173" s="17">
        <v>0.35468122809126301</v>
      </c>
      <c r="X173" s="17">
        <v>0.37666874813329798</v>
      </c>
      <c r="Y173" s="17">
        <v>0.34096595517598999</v>
      </c>
      <c r="Z173" s="17">
        <v>0.39428422732808699</v>
      </c>
      <c r="AA173" s="17">
        <v>0.29259580472179197</v>
      </c>
      <c r="AB173" s="17"/>
      <c r="AC173" s="17">
        <v>0.374326520526371</v>
      </c>
      <c r="AD173" s="17">
        <v>0.36958888815806301</v>
      </c>
      <c r="AE173" s="17">
        <v>0.35980228785428903</v>
      </c>
      <c r="AF173" s="17">
        <v>0.308994940982182</v>
      </c>
      <c r="AG173" s="17">
        <v>0.247324756370535</v>
      </c>
      <c r="AH173" s="17">
        <v>0.30693417890951602</v>
      </c>
      <c r="AI173" s="17">
        <v>0.36311746076864398</v>
      </c>
      <c r="AJ173" s="17">
        <v>0.32830038980922799</v>
      </c>
      <c r="AK173" s="17">
        <v>0.29612305090447899</v>
      </c>
      <c r="AL173" s="17">
        <v>0.28791537901881697</v>
      </c>
      <c r="AM173" s="17"/>
      <c r="AN173" s="17">
        <v>0.32482551726751402</v>
      </c>
      <c r="AO173" s="17">
        <v>0.36346125721929601</v>
      </c>
      <c r="AP173" s="17"/>
      <c r="AQ173" s="17">
        <v>0.33087792796124099</v>
      </c>
      <c r="AR173" s="17">
        <v>0.35599573228947201</v>
      </c>
      <c r="AS173" s="17"/>
      <c r="AT173" s="17">
        <v>0.34639482164192298</v>
      </c>
      <c r="AU173" s="17">
        <v>0.28716887224847198</v>
      </c>
      <c r="AV173" s="17"/>
      <c r="AW173" s="17">
        <v>0.32139603549625101</v>
      </c>
      <c r="AX173" s="17">
        <v>0.35873629142684399</v>
      </c>
      <c r="AY173" s="17"/>
      <c r="AZ173" s="17">
        <v>0.30826343718953803</v>
      </c>
      <c r="BA173" s="17">
        <v>0.36756913279877401</v>
      </c>
    </row>
    <row r="174" spans="2:53" x14ac:dyDescent="0.35">
      <c r="B174" t="s">
        <v>103</v>
      </c>
      <c r="C174" s="17">
        <v>0.240134884476851</v>
      </c>
      <c r="D174" s="17">
        <v>0.223642765095626</v>
      </c>
      <c r="E174" s="17">
        <v>0.256843044196854</v>
      </c>
      <c r="F174" s="17"/>
      <c r="G174" s="17">
        <v>0.295032312590781</v>
      </c>
      <c r="H174" s="17">
        <v>0.26241682654616399</v>
      </c>
      <c r="I174" s="17">
        <v>0.23557763098540699</v>
      </c>
      <c r="J174" s="17">
        <v>0.238428867594251</v>
      </c>
      <c r="K174" s="17">
        <v>0.23029567257939501</v>
      </c>
      <c r="L174" s="17">
        <v>0.181909750262126</v>
      </c>
      <c r="M174" s="17"/>
      <c r="N174" s="17">
        <v>0.23717874935858699</v>
      </c>
      <c r="O174" s="17">
        <v>0.26923955807258099</v>
      </c>
      <c r="P174" s="17">
        <v>0.24138732586266401</v>
      </c>
      <c r="Q174" s="17">
        <v>0.220547198370593</v>
      </c>
      <c r="R174" s="17"/>
      <c r="S174" s="17">
        <v>0.25845180011266899</v>
      </c>
      <c r="T174" s="17">
        <v>0.24602474551797501</v>
      </c>
      <c r="U174" s="17">
        <v>0.20495878623741301</v>
      </c>
      <c r="V174" s="17">
        <v>0.278063417454816</v>
      </c>
      <c r="W174" s="17">
        <v>0.212435030550917</v>
      </c>
      <c r="X174" s="17">
        <v>0.223271098185815</v>
      </c>
      <c r="Y174" s="17">
        <v>0.22418802156967399</v>
      </c>
      <c r="Z174" s="17">
        <v>0.16779329485650599</v>
      </c>
      <c r="AA174" s="17">
        <v>0.277400301143085</v>
      </c>
      <c r="AB174" s="17"/>
      <c r="AC174" s="17">
        <v>0.242943799351821</v>
      </c>
      <c r="AD174" s="17">
        <v>0.27785790737292199</v>
      </c>
      <c r="AE174" s="17">
        <v>0.23388112374310899</v>
      </c>
      <c r="AF174" s="17">
        <v>0.24825279412592599</v>
      </c>
      <c r="AG174" s="17">
        <v>0.37150737327581301</v>
      </c>
      <c r="AH174" s="17">
        <v>0.24298014830086301</v>
      </c>
      <c r="AI174" s="17">
        <v>0.24965552363646701</v>
      </c>
      <c r="AJ174" s="17">
        <v>0.24934976685610399</v>
      </c>
      <c r="AK174" s="17">
        <v>0.18273341681670499</v>
      </c>
      <c r="AL174" s="17">
        <v>0.218658053733852</v>
      </c>
      <c r="AM174" s="17"/>
      <c r="AN174" s="17">
        <v>0.25149847322837399</v>
      </c>
      <c r="AO174" s="17">
        <v>0.22224283402375899</v>
      </c>
      <c r="AP174" s="17"/>
      <c r="AQ174" s="17">
        <v>0.23859425210497501</v>
      </c>
      <c r="AR174" s="17">
        <v>0.244586945165195</v>
      </c>
      <c r="AS174" s="17"/>
      <c r="AT174" s="17">
        <v>0.24686918732568</v>
      </c>
      <c r="AU174" s="17">
        <v>0.204702017463567</v>
      </c>
      <c r="AV174" s="17"/>
      <c r="AW174" s="17">
        <v>0.245160055811142</v>
      </c>
      <c r="AX174" s="17">
        <v>0.234835584926187</v>
      </c>
      <c r="AY174" s="17"/>
      <c r="AZ174" s="17">
        <v>0.227704983465673</v>
      </c>
      <c r="BA174" s="17">
        <v>0.25227062549121798</v>
      </c>
    </row>
    <row r="175" spans="2:53" x14ac:dyDescent="0.35">
      <c r="B175" t="s">
        <v>104</v>
      </c>
      <c r="C175" s="17">
        <v>5.7728572684268002E-2</v>
      </c>
      <c r="D175" s="17">
        <v>6.0979727577476703E-2</v>
      </c>
      <c r="E175" s="17">
        <v>5.4529354139412699E-2</v>
      </c>
      <c r="F175" s="17"/>
      <c r="G175" s="17">
        <v>8.8774372633674395E-2</v>
      </c>
      <c r="H175" s="17">
        <v>6.0230005638416503E-2</v>
      </c>
      <c r="I175" s="17">
        <v>7.7073901864747496E-2</v>
      </c>
      <c r="J175" s="17">
        <v>4.0135736572777497E-2</v>
      </c>
      <c r="K175" s="17">
        <v>4.2096034076174398E-2</v>
      </c>
      <c r="L175" s="17">
        <v>4.25349237690359E-2</v>
      </c>
      <c r="M175" s="17"/>
      <c r="N175" s="17">
        <v>5.2847523064296201E-2</v>
      </c>
      <c r="O175" s="17">
        <v>6.7691367892439E-2</v>
      </c>
      <c r="P175" s="17">
        <v>7.7584761692585602E-2</v>
      </c>
      <c r="Q175" s="17">
        <v>7.16753587286795E-2</v>
      </c>
      <c r="R175" s="17"/>
      <c r="S175" s="17">
        <v>3.7031217009129001E-2</v>
      </c>
      <c r="T175" s="17">
        <v>7.90259282308515E-2</v>
      </c>
      <c r="U175" s="17">
        <v>5.29511555703562E-2</v>
      </c>
      <c r="V175" s="17">
        <v>8.3122357763608906E-2</v>
      </c>
      <c r="W175" s="17">
        <v>5.3556155403970497E-2</v>
      </c>
      <c r="X175" s="17">
        <v>7.0475001912588001E-2</v>
      </c>
      <c r="Y175" s="17">
        <v>4.6776564640037703E-2</v>
      </c>
      <c r="Z175" s="17">
        <v>6.19078683416769E-2</v>
      </c>
      <c r="AA175" s="17">
        <v>3.8991491039157999E-2</v>
      </c>
      <c r="AB175" s="17"/>
      <c r="AC175" s="17">
        <v>4.3801347258933102E-2</v>
      </c>
      <c r="AD175" s="17">
        <v>9.0933524690025899E-2</v>
      </c>
      <c r="AE175" s="17">
        <v>5.0284575012250601E-2</v>
      </c>
      <c r="AF175" s="17">
        <v>7.3880301006440302E-2</v>
      </c>
      <c r="AG175" s="17">
        <v>0.10421094319101</v>
      </c>
      <c r="AH175" s="17">
        <v>8.0717226160211403E-2</v>
      </c>
      <c r="AI175" s="17">
        <v>3.5664283889240103E-2</v>
      </c>
      <c r="AJ175" s="17">
        <v>4.6602133545144503E-2</v>
      </c>
      <c r="AK175" s="17">
        <v>2.80994215874447E-2</v>
      </c>
      <c r="AL175" s="17">
        <v>7.2779920729321199E-2</v>
      </c>
      <c r="AM175" s="17"/>
      <c r="AN175" s="17">
        <v>5.4612730311662999E-2</v>
      </c>
      <c r="AO175" s="17">
        <v>6.1067419572479298E-2</v>
      </c>
      <c r="AP175" s="17"/>
      <c r="AQ175" s="17">
        <v>5.5862334157287398E-2</v>
      </c>
      <c r="AR175" s="17">
        <v>5.3486689462578001E-2</v>
      </c>
      <c r="AS175" s="17"/>
      <c r="AT175" s="17">
        <v>5.9800599503512297E-2</v>
      </c>
      <c r="AU175" s="17">
        <v>4.1718428074193598E-2</v>
      </c>
      <c r="AV175" s="17"/>
      <c r="AW175" s="17">
        <v>5.6186750366692698E-2</v>
      </c>
      <c r="AX175" s="17">
        <v>5.9976066321726001E-2</v>
      </c>
      <c r="AY175" s="17"/>
      <c r="AZ175" s="17">
        <v>7.5308530537827198E-2</v>
      </c>
      <c r="BA175" s="17">
        <v>4.0564653569995397E-2</v>
      </c>
    </row>
    <row r="176" spans="2:53" x14ac:dyDescent="0.35">
      <c r="B176" t="s">
        <v>105</v>
      </c>
      <c r="C176" s="17">
        <v>2.54990888096218E-2</v>
      </c>
      <c r="D176" s="17">
        <v>2.4524635964113899E-2</v>
      </c>
      <c r="E176" s="17">
        <v>2.6496482240696902E-2</v>
      </c>
      <c r="F176" s="17"/>
      <c r="G176" s="17">
        <v>4.8174637704717201E-2</v>
      </c>
      <c r="H176" s="17">
        <v>2.3053887654053501E-2</v>
      </c>
      <c r="I176" s="17">
        <v>2.8397764296486001E-2</v>
      </c>
      <c r="J176" s="17">
        <v>2.2609578121449699E-2</v>
      </c>
      <c r="K176" s="17">
        <v>1.6429939938010101E-2</v>
      </c>
      <c r="L176" s="17">
        <v>3.3644997930451802E-2</v>
      </c>
      <c r="M176" s="17"/>
      <c r="N176" s="17">
        <v>2.5126343181681901E-2</v>
      </c>
      <c r="O176" s="17">
        <v>1.00462133943753E-2</v>
      </c>
      <c r="P176" s="17">
        <v>4.1690784895345098E-2</v>
      </c>
      <c r="Q176" s="17">
        <v>3.0050105809879699E-2</v>
      </c>
      <c r="R176" s="17"/>
      <c r="S176" s="17">
        <v>2.8601755475891801E-2</v>
      </c>
      <c r="T176" s="17">
        <v>2.32115583226414E-2</v>
      </c>
      <c r="U176" s="17">
        <v>2.0254785008565802E-2</v>
      </c>
      <c r="V176" s="17">
        <v>2.64546122990135E-2</v>
      </c>
      <c r="W176" s="17">
        <v>2.4646358656722201E-2</v>
      </c>
      <c r="X176" s="17">
        <v>1.7618751596674701E-2</v>
      </c>
      <c r="Y176" s="17">
        <v>2.1351237555150698E-2</v>
      </c>
      <c r="Z176" s="17">
        <v>1.75910224083543E-2</v>
      </c>
      <c r="AA176" s="17">
        <v>4.0607819449982298E-2</v>
      </c>
      <c r="AB176" s="17"/>
      <c r="AC176" s="17">
        <v>1.43460340744606E-2</v>
      </c>
      <c r="AD176" s="17">
        <v>1.40060649278123E-2</v>
      </c>
      <c r="AE176" s="17">
        <v>3.2218328310252703E-2</v>
      </c>
      <c r="AF176" s="17">
        <v>3.26713394452905E-2</v>
      </c>
      <c r="AG176" s="17">
        <v>0</v>
      </c>
      <c r="AH176" s="17">
        <v>8.3319772758876295E-3</v>
      </c>
      <c r="AI176" s="17">
        <v>3.7645331857221701E-2</v>
      </c>
      <c r="AJ176" s="17">
        <v>9.0879346203323001E-3</v>
      </c>
      <c r="AK176" s="17">
        <v>0</v>
      </c>
      <c r="AL176" s="17">
        <v>3.19547466823559E-2</v>
      </c>
      <c r="AM176" s="17"/>
      <c r="AN176" s="17">
        <v>2.0390114743128001E-2</v>
      </c>
      <c r="AO176" s="17">
        <v>3.0694916377459299E-2</v>
      </c>
      <c r="AP176" s="17"/>
      <c r="AQ176" s="17">
        <v>2.6252557203881401E-2</v>
      </c>
      <c r="AR176" s="17">
        <v>2.2915640048556001E-2</v>
      </c>
      <c r="AS176" s="17"/>
      <c r="AT176" s="17">
        <v>2.4789317150465201E-2</v>
      </c>
      <c r="AU176" s="17">
        <v>2.7940838485104799E-2</v>
      </c>
      <c r="AV176" s="17"/>
      <c r="AW176" s="17">
        <v>2.8026900737425298E-2</v>
      </c>
      <c r="AX176" s="17">
        <v>2.2615021379348101E-2</v>
      </c>
      <c r="AY176" s="17"/>
      <c r="AZ176" s="17">
        <v>2.7602682050809499E-2</v>
      </c>
      <c r="BA176" s="17">
        <v>2.34452781838035E-2</v>
      </c>
    </row>
    <row r="177" spans="2:53" x14ac:dyDescent="0.35">
      <c r="B177" t="s">
        <v>106</v>
      </c>
      <c r="C177" s="17">
        <v>1.9832099792019199E-2</v>
      </c>
      <c r="D177" s="17">
        <v>1.8860027135457501E-2</v>
      </c>
      <c r="E177" s="17">
        <v>2.0822014650530699E-2</v>
      </c>
      <c r="F177" s="17"/>
      <c r="G177" s="17">
        <v>2.7021109310512801E-2</v>
      </c>
      <c r="H177" s="17">
        <v>7.3375611800922096E-3</v>
      </c>
      <c r="I177" s="17">
        <v>7.9670675477067805E-3</v>
      </c>
      <c r="J177" s="17">
        <v>2.59317114263839E-2</v>
      </c>
      <c r="K177" s="17">
        <v>4.4067088038149203E-2</v>
      </c>
      <c r="L177" s="17">
        <v>2.8021949478586002E-2</v>
      </c>
      <c r="M177" s="17"/>
      <c r="N177" s="17">
        <v>1.08900176395854E-2</v>
      </c>
      <c r="O177" s="17">
        <v>3.2732829201111001E-2</v>
      </c>
      <c r="P177" s="17">
        <v>5.9076320273959398E-2</v>
      </c>
      <c r="Q177" s="17">
        <v>2.61625177734012E-2</v>
      </c>
      <c r="R177" s="17"/>
      <c r="S177" s="17">
        <v>1.4700216292717699E-2</v>
      </c>
      <c r="T177" s="17">
        <v>2.0908174351179701E-2</v>
      </c>
      <c r="U177" s="17">
        <v>3.2696371433441201E-2</v>
      </c>
      <c r="V177" s="17">
        <v>1.5179059214559599E-2</v>
      </c>
      <c r="W177" s="17">
        <v>1.11717873734343E-2</v>
      </c>
      <c r="X177" s="17">
        <v>2.5566274245562098E-2</v>
      </c>
      <c r="Y177" s="17">
        <v>2.7625833943817599E-2</v>
      </c>
      <c r="Z177" s="17">
        <v>2.21584229666613E-2</v>
      </c>
      <c r="AA177" s="17">
        <v>1.357917591694E-2</v>
      </c>
      <c r="AB177" s="17"/>
      <c r="AC177" s="17">
        <v>3.6590434499053901E-3</v>
      </c>
      <c r="AD177" s="17">
        <v>1.21768180550556E-2</v>
      </c>
      <c r="AE177" s="17">
        <v>4.7821407624242798E-3</v>
      </c>
      <c r="AF177" s="17">
        <v>1.3343122739496701E-2</v>
      </c>
      <c r="AG177" s="17">
        <v>2.9119665450328801E-2</v>
      </c>
      <c r="AH177" s="17">
        <v>3.3329054533459801E-2</v>
      </c>
      <c r="AI177" s="17">
        <v>1.8353005103234399E-2</v>
      </c>
      <c r="AJ177" s="17">
        <v>5.7235843402362501E-3</v>
      </c>
      <c r="AK177" s="17">
        <v>8.5941796979031801E-3</v>
      </c>
      <c r="AL177" s="17">
        <v>6.0137910276515501E-2</v>
      </c>
      <c r="AM177" s="17"/>
      <c r="AN177" s="17">
        <v>4.84004347165563E-3</v>
      </c>
      <c r="AO177" s="17">
        <v>4.0147704604432503E-2</v>
      </c>
      <c r="AP177" s="17"/>
      <c r="AQ177" s="17">
        <v>9.8775582123292304E-3</v>
      </c>
      <c r="AR177" s="17">
        <v>3.5332753742684998E-2</v>
      </c>
      <c r="AS177" s="17"/>
      <c r="AT177" s="17">
        <v>1.1028318334593799E-2</v>
      </c>
      <c r="AU177" s="17">
        <v>7.6913149280256096E-2</v>
      </c>
      <c r="AV177" s="17"/>
      <c r="AW177" s="17">
        <v>2.5467265742141101E-2</v>
      </c>
      <c r="AX177" s="17">
        <v>1.3156082687034E-2</v>
      </c>
      <c r="AY177" s="17"/>
      <c r="AZ177" s="17">
        <v>7.0716896812682102E-3</v>
      </c>
      <c r="BA177" s="17">
        <v>3.22905282382248E-2</v>
      </c>
    </row>
    <row r="178" spans="2:53" x14ac:dyDescent="0.35">
      <c r="B178" t="s">
        <v>69</v>
      </c>
      <c r="C178" s="17">
        <v>2.0477337335926899E-2</v>
      </c>
      <c r="D178" s="17">
        <v>1.76414481493458E-2</v>
      </c>
      <c r="E178" s="17">
        <v>2.3331649190404001E-2</v>
      </c>
      <c r="F178" s="17"/>
      <c r="G178" s="17">
        <v>3.2868669560417597E-2</v>
      </c>
      <c r="H178" s="17">
        <v>3.6027795218783101E-3</v>
      </c>
      <c r="I178" s="17">
        <v>1.3499401437658E-2</v>
      </c>
      <c r="J178" s="17">
        <v>1.81406866398592E-2</v>
      </c>
      <c r="K178" s="17">
        <v>3.3776623342387603E-2</v>
      </c>
      <c r="L178" s="17">
        <v>6.6398241699583194E-2</v>
      </c>
      <c r="M178" s="17"/>
      <c r="N178" s="17">
        <v>1.2105627497475201E-2</v>
      </c>
      <c r="O178" s="17">
        <v>4.3017613580020299E-2</v>
      </c>
      <c r="P178" s="17">
        <v>2.9234734811312901E-2</v>
      </c>
      <c r="Q178" s="17">
        <v>8.1905983275851094E-2</v>
      </c>
      <c r="R178" s="17"/>
      <c r="S178" s="17">
        <v>1.8574940018247901E-2</v>
      </c>
      <c r="T178" s="17">
        <v>2.3211558992064899E-2</v>
      </c>
      <c r="U178" s="17">
        <v>2.7874512837469698E-2</v>
      </c>
      <c r="V178" s="17">
        <v>3.2164883384729497E-2</v>
      </c>
      <c r="W178" s="17">
        <v>3.1212579862965901E-2</v>
      </c>
      <c r="X178" s="17">
        <v>9.8216155076601905E-3</v>
      </c>
      <c r="Y178" s="17">
        <v>2.13512396423143E-2</v>
      </c>
      <c r="Z178" s="17">
        <v>8.7955114233041407E-3</v>
      </c>
      <c r="AA178" s="17">
        <v>8.4707712168205201E-3</v>
      </c>
      <c r="AB178" s="17"/>
      <c r="AC178" s="17">
        <v>3.5936794985337299E-2</v>
      </c>
      <c r="AD178" s="17">
        <v>1.5594680264264501E-2</v>
      </c>
      <c r="AE178" s="17">
        <v>2.3517049924494399E-3</v>
      </c>
      <c r="AF178" s="17">
        <v>1.37153070729294E-2</v>
      </c>
      <c r="AG178" s="17">
        <v>0</v>
      </c>
      <c r="AH178" s="17">
        <v>4.5112805350094702E-2</v>
      </c>
      <c r="AI178" s="17">
        <v>1.28829151170079E-2</v>
      </c>
      <c r="AJ178" s="17">
        <v>9.6258250335807694E-3</v>
      </c>
      <c r="AK178" s="17">
        <v>2.81949975195625E-2</v>
      </c>
      <c r="AL178" s="17">
        <v>1.48441247213247E-2</v>
      </c>
      <c r="AM178" s="17"/>
      <c r="AN178" s="17">
        <v>2.8933367640339102E-3</v>
      </c>
      <c r="AO178" s="17">
        <v>3.9389409525790502E-2</v>
      </c>
      <c r="AP178" s="17"/>
      <c r="AQ178" s="17">
        <v>6.1907604450033103E-3</v>
      </c>
      <c r="AR178" s="17">
        <v>3.4806101976754697E-2</v>
      </c>
      <c r="AS178" s="17"/>
      <c r="AT178" s="17">
        <v>1.18845521327124E-2</v>
      </c>
      <c r="AU178" s="17">
        <v>6.4412762208388E-2</v>
      </c>
      <c r="AV178" s="17"/>
      <c r="AW178" s="17">
        <v>2.7532512815315401E-2</v>
      </c>
      <c r="AX178" s="17">
        <v>1.04054195834682E-2</v>
      </c>
      <c r="AY178" s="17"/>
      <c r="AZ178" s="17">
        <v>3.4649094751138701E-3</v>
      </c>
      <c r="BA178" s="17">
        <v>3.7087157346461001E-2</v>
      </c>
    </row>
    <row r="179" spans="2:53" x14ac:dyDescent="0.35">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row>
    <row r="180" spans="2:53" x14ac:dyDescent="0.35">
      <c r="B180" s="6" t="s">
        <v>136</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row>
    <row r="181" spans="2:53" x14ac:dyDescent="0.35">
      <c r="B181" s="24" t="s">
        <v>72</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row>
    <row r="182" spans="2:53" x14ac:dyDescent="0.35">
      <c r="B182" t="s">
        <v>116</v>
      </c>
      <c r="C182" s="17">
        <v>0.63687813668097204</v>
      </c>
      <c r="D182" s="17">
        <v>0.64143597982816103</v>
      </c>
      <c r="E182" s="17">
        <v>0.63235221112872197</v>
      </c>
      <c r="F182" s="17"/>
      <c r="G182" s="17">
        <v>0.55621593880072495</v>
      </c>
      <c r="H182" s="17">
        <v>0.62577919513231695</v>
      </c>
      <c r="I182" s="17">
        <v>0.58514378493187003</v>
      </c>
      <c r="J182" s="17">
        <v>0.63042229512237102</v>
      </c>
      <c r="K182" s="17">
        <v>0.73344597096037101</v>
      </c>
      <c r="L182" s="17">
        <v>0.73580347211708697</v>
      </c>
      <c r="M182" s="17"/>
      <c r="N182" s="17">
        <v>0.64988731536242395</v>
      </c>
      <c r="O182" s="17">
        <v>0.64125874045016396</v>
      </c>
      <c r="P182" s="17">
        <v>0.60412528322969505</v>
      </c>
      <c r="Q182" s="17">
        <v>0.45197883354115098</v>
      </c>
      <c r="R182" s="17"/>
      <c r="S182" s="17">
        <v>0.685616082658425</v>
      </c>
      <c r="T182" s="17">
        <v>0.683411026567324</v>
      </c>
      <c r="U182" s="17">
        <v>0.62114176481268701</v>
      </c>
      <c r="V182" s="17">
        <v>0.57302465533098101</v>
      </c>
      <c r="W182" s="17">
        <v>0.60489506110692803</v>
      </c>
      <c r="X182" s="17">
        <v>0.61354590751340998</v>
      </c>
      <c r="Y182" s="17">
        <v>0.66498168967649596</v>
      </c>
      <c r="Z182" s="17">
        <v>0.59269216363334698</v>
      </c>
      <c r="AA182" s="17">
        <v>0.62095044123401399</v>
      </c>
      <c r="AB182" s="17"/>
      <c r="AC182" s="17">
        <v>0.72881069520661201</v>
      </c>
      <c r="AD182" s="17">
        <v>0.71606280440791603</v>
      </c>
      <c r="AE182" s="17">
        <v>0.65102257979936695</v>
      </c>
      <c r="AF182" s="17">
        <v>0.50390999389760605</v>
      </c>
      <c r="AG182" s="17">
        <v>0.48686858762294799</v>
      </c>
      <c r="AH182" s="17">
        <v>0.55698400654992097</v>
      </c>
      <c r="AI182" s="17">
        <v>0.71974160916409302</v>
      </c>
      <c r="AJ182" s="17">
        <v>0.67618180231004699</v>
      </c>
      <c r="AK182" s="17">
        <v>0.62712117255198496</v>
      </c>
      <c r="AL182" s="17">
        <v>0.60971495497558104</v>
      </c>
      <c r="AM182" s="17"/>
      <c r="AN182" s="17">
        <v>0.606249033330995</v>
      </c>
      <c r="AO182" s="17">
        <v>0.68396698019596203</v>
      </c>
      <c r="AP182" s="17"/>
      <c r="AQ182" s="17">
        <v>0.62121103039074299</v>
      </c>
      <c r="AR182" s="17">
        <v>0.66856544764176795</v>
      </c>
      <c r="AS182" s="17"/>
      <c r="AT182" s="17">
        <v>0.63394668628829198</v>
      </c>
      <c r="AU182" s="17">
        <v>0.65866423644808203</v>
      </c>
      <c r="AV182" s="17"/>
      <c r="AW182" s="17">
        <v>0.61226045120010297</v>
      </c>
      <c r="AX182" s="17">
        <v>0.66673000202966504</v>
      </c>
      <c r="AY182" s="17"/>
      <c r="AZ182" s="17">
        <v>0.57803372119607099</v>
      </c>
      <c r="BA182" s="17">
        <v>0.69434927366876598</v>
      </c>
    </row>
    <row r="183" spans="2:53" x14ac:dyDescent="0.35">
      <c r="B183" t="s">
        <v>117</v>
      </c>
      <c r="C183" s="17">
        <v>0.57782047653398805</v>
      </c>
      <c r="D183" s="17">
        <v>0.57332769822521701</v>
      </c>
      <c r="E183" s="17">
        <v>0.58229523802813399</v>
      </c>
      <c r="F183" s="17"/>
      <c r="G183" s="17">
        <v>0.46703849701873001</v>
      </c>
      <c r="H183" s="17">
        <v>0.62942218708672304</v>
      </c>
      <c r="I183" s="17">
        <v>0.51272267344989397</v>
      </c>
      <c r="J183" s="17">
        <v>0.59102478428601402</v>
      </c>
      <c r="K183" s="17">
        <v>0.59224497908988605</v>
      </c>
      <c r="L183" s="17">
        <v>0.67181768115015805</v>
      </c>
      <c r="M183" s="17"/>
      <c r="N183" s="17">
        <v>0.59844837118410998</v>
      </c>
      <c r="O183" s="17">
        <v>0.56304168282107003</v>
      </c>
      <c r="P183" s="17">
        <v>0.49431616662977002</v>
      </c>
      <c r="Q183" s="17">
        <v>0.46796168104066099</v>
      </c>
      <c r="R183" s="17"/>
      <c r="S183" s="17">
        <v>0.63074927160962801</v>
      </c>
      <c r="T183" s="17">
        <v>0.60004489757280499</v>
      </c>
      <c r="U183" s="17">
        <v>0.53510729276347602</v>
      </c>
      <c r="V183" s="17">
        <v>0.56003851221131695</v>
      </c>
      <c r="W183" s="17">
        <v>0.56233962980007401</v>
      </c>
      <c r="X183" s="17">
        <v>0.53857791874286198</v>
      </c>
      <c r="Y183" s="17">
        <v>0.58837878257640297</v>
      </c>
      <c r="Z183" s="17">
        <v>0.53535169584997799</v>
      </c>
      <c r="AA183" s="17">
        <v>0.58208865803044496</v>
      </c>
      <c r="AB183" s="17"/>
      <c r="AC183" s="17">
        <v>0.67104537927660202</v>
      </c>
      <c r="AD183" s="17">
        <v>0.481585174656325</v>
      </c>
      <c r="AE183" s="17">
        <v>0.59805907792518798</v>
      </c>
      <c r="AF183" s="17">
        <v>0.43864385460059802</v>
      </c>
      <c r="AG183" s="17">
        <v>0.46657149809902398</v>
      </c>
      <c r="AH183" s="17">
        <v>0.52894898025257298</v>
      </c>
      <c r="AI183" s="17">
        <v>0.65923085203565102</v>
      </c>
      <c r="AJ183" s="17">
        <v>0.56674737725288504</v>
      </c>
      <c r="AK183" s="17">
        <v>0.67879410587080302</v>
      </c>
      <c r="AL183" s="17">
        <v>0.58341789705032399</v>
      </c>
      <c r="AM183" s="17"/>
      <c r="AN183" s="17">
        <v>0.55744744746902197</v>
      </c>
      <c r="AO183" s="17">
        <v>0.60663217814233805</v>
      </c>
      <c r="AP183" s="17"/>
      <c r="AQ183" s="17">
        <v>0.56169501177574899</v>
      </c>
      <c r="AR183" s="17">
        <v>0.60219922422148497</v>
      </c>
      <c r="AS183" s="17"/>
      <c r="AT183" s="17">
        <v>0.57141703654197695</v>
      </c>
      <c r="AU183" s="17">
        <v>0.60838224141639197</v>
      </c>
      <c r="AV183" s="17"/>
      <c r="AW183" s="17">
        <v>0.56773040805825803</v>
      </c>
      <c r="AX183" s="17">
        <v>0.58971676876247803</v>
      </c>
      <c r="AY183" s="17"/>
      <c r="AZ183" s="17">
        <v>0.53542355092641702</v>
      </c>
      <c r="BA183" s="17">
        <v>0.61922796608716901</v>
      </c>
    </row>
    <row r="184" spans="2:53" x14ac:dyDescent="0.35">
      <c r="B184" t="s">
        <v>118</v>
      </c>
      <c r="C184" s="17">
        <v>0.57233141611496996</v>
      </c>
      <c r="D184" s="17">
        <v>0.56480411266938002</v>
      </c>
      <c r="E184" s="17">
        <v>0.57947621593957099</v>
      </c>
      <c r="F184" s="17"/>
      <c r="G184" s="17">
        <v>0.549375405487317</v>
      </c>
      <c r="H184" s="17">
        <v>0.58534767331687798</v>
      </c>
      <c r="I184" s="17">
        <v>0.54218812640526404</v>
      </c>
      <c r="J184" s="17">
        <v>0.56135685442808003</v>
      </c>
      <c r="K184" s="17">
        <v>0.59566976918193904</v>
      </c>
      <c r="L184" s="17">
        <v>0.64545255328697404</v>
      </c>
      <c r="M184" s="17"/>
      <c r="N184" s="17">
        <v>0.58086818849912003</v>
      </c>
      <c r="O184" s="17">
        <v>0.60640976722127404</v>
      </c>
      <c r="P184" s="17">
        <v>0.52149922453160502</v>
      </c>
      <c r="Q184" s="17">
        <v>0.45246157300620699</v>
      </c>
      <c r="R184" s="17"/>
      <c r="S184" s="17">
        <v>0.60554952234638204</v>
      </c>
      <c r="T184" s="17">
        <v>0.58963523698286402</v>
      </c>
      <c r="U184" s="17">
        <v>0.55295114915241295</v>
      </c>
      <c r="V184" s="17">
        <v>0.56562479265718402</v>
      </c>
      <c r="W184" s="17">
        <v>0.50682282262996103</v>
      </c>
      <c r="X184" s="17">
        <v>0.61543116861806901</v>
      </c>
      <c r="Y184" s="17">
        <v>0.58821531897784196</v>
      </c>
      <c r="Z184" s="17">
        <v>0.50862586907710805</v>
      </c>
      <c r="AA184" s="17">
        <v>0.55518972212672402</v>
      </c>
      <c r="AB184" s="17"/>
      <c r="AC184" s="17">
        <v>0.63589697314068305</v>
      </c>
      <c r="AD184" s="17">
        <v>0.61214541816545898</v>
      </c>
      <c r="AE184" s="17">
        <v>0.60105626271931401</v>
      </c>
      <c r="AF184" s="17">
        <v>0.43371043287038202</v>
      </c>
      <c r="AG184" s="17">
        <v>0.50183276555620904</v>
      </c>
      <c r="AH184" s="17">
        <v>0.47852306922972199</v>
      </c>
      <c r="AI184" s="17">
        <v>0.63870495655032999</v>
      </c>
      <c r="AJ184" s="17">
        <v>0.55225843242219896</v>
      </c>
      <c r="AK184" s="17">
        <v>0.71235311187405503</v>
      </c>
      <c r="AL184" s="17">
        <v>0.59077134959261501</v>
      </c>
      <c r="AM184" s="17"/>
      <c r="AN184" s="17">
        <v>0.558477389561292</v>
      </c>
      <c r="AO184" s="17">
        <v>0.59588091443735802</v>
      </c>
      <c r="AP184" s="17"/>
      <c r="AQ184" s="17">
        <v>0.55929285191286204</v>
      </c>
      <c r="AR184" s="17">
        <v>0.591377291696772</v>
      </c>
      <c r="AS184" s="17"/>
      <c r="AT184" s="17">
        <v>0.56202319013760105</v>
      </c>
      <c r="AU184" s="17">
        <v>0.64125283218636897</v>
      </c>
      <c r="AV184" s="17"/>
      <c r="AW184" s="17">
        <v>0.53757339162578799</v>
      </c>
      <c r="AX184" s="17">
        <v>0.61375411526364998</v>
      </c>
      <c r="AY184" s="17"/>
      <c r="AZ184" s="17">
        <v>0.52959937115060696</v>
      </c>
      <c r="BA184" s="17">
        <v>0.61406620419431701</v>
      </c>
    </row>
    <row r="185" spans="2:53" x14ac:dyDescent="0.35">
      <c r="B185" t="s">
        <v>119</v>
      </c>
      <c r="C185" s="17">
        <v>0.53289458648430499</v>
      </c>
      <c r="D185" s="17">
        <v>0.50544014228081502</v>
      </c>
      <c r="E185" s="17">
        <v>0.559938184485547</v>
      </c>
      <c r="F185" s="17"/>
      <c r="G185" s="17">
        <v>0.43824613655365602</v>
      </c>
      <c r="H185" s="17">
        <v>0.57649645719237497</v>
      </c>
      <c r="I185" s="17">
        <v>0.48820199903571798</v>
      </c>
      <c r="J185" s="17">
        <v>0.56799588557648795</v>
      </c>
      <c r="K185" s="17">
        <v>0.54670323514976504</v>
      </c>
      <c r="L185" s="17">
        <v>0.50224857875031503</v>
      </c>
      <c r="M185" s="17"/>
      <c r="N185" s="17">
        <v>0.53556167626338202</v>
      </c>
      <c r="O185" s="17">
        <v>0.50584613143884405</v>
      </c>
      <c r="P185" s="17">
        <v>0.56780706139645198</v>
      </c>
      <c r="Q185" s="17">
        <v>0.43233553940934899</v>
      </c>
      <c r="R185" s="17"/>
      <c r="S185" s="17">
        <v>0.54668932602903697</v>
      </c>
      <c r="T185" s="17">
        <v>0.52017827854868004</v>
      </c>
      <c r="U185" s="17">
        <v>0.57860821296464204</v>
      </c>
      <c r="V185" s="17">
        <v>0.46905716015288701</v>
      </c>
      <c r="W185" s="17">
        <v>0.56481347387394598</v>
      </c>
      <c r="X185" s="17">
        <v>0.53888047971271802</v>
      </c>
      <c r="Y185" s="17">
        <v>0.53720119939939204</v>
      </c>
      <c r="Z185" s="17">
        <v>0.46430901945762998</v>
      </c>
      <c r="AA185" s="17">
        <v>0.54671895106498702</v>
      </c>
      <c r="AB185" s="17"/>
      <c r="AC185" s="17">
        <v>0.55530986615643496</v>
      </c>
      <c r="AD185" s="17">
        <v>0.57851517107251504</v>
      </c>
      <c r="AE185" s="17">
        <v>0.52192150072546895</v>
      </c>
      <c r="AF185" s="17">
        <v>0.50715102260567502</v>
      </c>
      <c r="AG185" s="17">
        <v>0.36235973389755999</v>
      </c>
      <c r="AH185" s="17">
        <v>0.52359294502595999</v>
      </c>
      <c r="AI185" s="17">
        <v>0.57271266509144103</v>
      </c>
      <c r="AJ185" s="17">
        <v>0.49388511225292597</v>
      </c>
      <c r="AK185" s="17">
        <v>0.51642262946067097</v>
      </c>
      <c r="AL185" s="17">
        <v>0.54413754028435002</v>
      </c>
      <c r="AM185" s="17"/>
      <c r="AN185" s="17">
        <v>0.51274133511658804</v>
      </c>
      <c r="AO185" s="17">
        <v>0.56148584760072395</v>
      </c>
      <c r="AP185" s="17"/>
      <c r="AQ185" s="17">
        <v>0.51747408477926105</v>
      </c>
      <c r="AR185" s="17">
        <v>0.55809642500325496</v>
      </c>
      <c r="AS185" s="17"/>
      <c r="AT185" s="17">
        <v>0.53123026641441695</v>
      </c>
      <c r="AU185" s="17">
        <v>0.55957099058918203</v>
      </c>
      <c r="AV185" s="17"/>
      <c r="AW185" s="17">
        <v>0.54110110160922398</v>
      </c>
      <c r="AX185" s="17">
        <v>0.52367075381787997</v>
      </c>
      <c r="AY185" s="17"/>
      <c r="AZ185" s="17">
        <v>0.499442091302922</v>
      </c>
      <c r="BA185" s="17">
        <v>0.56556638579287399</v>
      </c>
    </row>
    <row r="186" spans="2:53" x14ac:dyDescent="0.35">
      <c r="B186" t="s">
        <v>120</v>
      </c>
      <c r="C186" s="17">
        <v>0.52230794522369695</v>
      </c>
      <c r="D186" s="17">
        <v>0.50349019031167697</v>
      </c>
      <c r="E186" s="17">
        <v>0.54106284241657898</v>
      </c>
      <c r="F186" s="17"/>
      <c r="G186" s="17">
        <v>0.42243009423182598</v>
      </c>
      <c r="H186" s="17">
        <v>0.53599088595175604</v>
      </c>
      <c r="I186" s="17">
        <v>0.46810382235406101</v>
      </c>
      <c r="J186" s="17">
        <v>0.52686882906029797</v>
      </c>
      <c r="K186" s="17">
        <v>0.55119582283448498</v>
      </c>
      <c r="L186" s="17">
        <v>0.67418537493192299</v>
      </c>
      <c r="M186" s="17"/>
      <c r="N186" s="17">
        <v>0.547809306330586</v>
      </c>
      <c r="O186" s="17">
        <v>0.47051158568879797</v>
      </c>
      <c r="P186" s="17">
        <v>0.44559214988997398</v>
      </c>
      <c r="Q186" s="17">
        <v>0.391585134706668</v>
      </c>
      <c r="R186" s="17"/>
      <c r="S186" s="17">
        <v>0.53947192815695699</v>
      </c>
      <c r="T186" s="17">
        <v>0.55481789762053901</v>
      </c>
      <c r="U186" s="17">
        <v>0.49498466689548898</v>
      </c>
      <c r="V186" s="17">
        <v>0.50482502180337296</v>
      </c>
      <c r="W186" s="17">
        <v>0.59159155468823099</v>
      </c>
      <c r="X186" s="17">
        <v>0.53669265265215904</v>
      </c>
      <c r="Y186" s="17">
        <v>0.475511457989025</v>
      </c>
      <c r="Z186" s="17">
        <v>0.44282918324989901</v>
      </c>
      <c r="AA186" s="17">
        <v>0.50436509082306502</v>
      </c>
      <c r="AB186" s="17"/>
      <c r="AC186" s="17">
        <v>0.57564262784372999</v>
      </c>
      <c r="AD186" s="17">
        <v>0.58370565128519003</v>
      </c>
      <c r="AE186" s="17">
        <v>0.53655782184665901</v>
      </c>
      <c r="AF186" s="17">
        <v>0.37729201185445699</v>
      </c>
      <c r="AG186" s="17">
        <v>0.37250352237488699</v>
      </c>
      <c r="AH186" s="17">
        <v>0.373709141567864</v>
      </c>
      <c r="AI186" s="17">
        <v>0.62385094325527601</v>
      </c>
      <c r="AJ186" s="17">
        <v>0.44979537352628801</v>
      </c>
      <c r="AK186" s="17">
        <v>0.57992290058339002</v>
      </c>
      <c r="AL186" s="17">
        <v>0.46892090781881701</v>
      </c>
      <c r="AM186" s="17"/>
      <c r="AN186" s="17">
        <v>0.509429658182045</v>
      </c>
      <c r="AO186" s="17">
        <v>0.54103293984790801</v>
      </c>
      <c r="AP186" s="17"/>
      <c r="AQ186" s="17">
        <v>0.51562111600497096</v>
      </c>
      <c r="AR186" s="17">
        <v>0.52855819344508403</v>
      </c>
      <c r="AS186" s="17"/>
      <c r="AT186" s="17">
        <v>0.51356236162355595</v>
      </c>
      <c r="AU186" s="17">
        <v>0.57526501925819196</v>
      </c>
      <c r="AV186" s="17"/>
      <c r="AW186" s="17">
        <v>0.51331213898449402</v>
      </c>
      <c r="AX186" s="17">
        <v>0.53251101302993498</v>
      </c>
      <c r="AY186" s="17"/>
      <c r="AZ186" s="17">
        <v>0.47545615354406601</v>
      </c>
      <c r="BA186" s="17">
        <v>0.56806633564282905</v>
      </c>
    </row>
    <row r="187" spans="2:53" x14ac:dyDescent="0.35">
      <c r="B187" t="s">
        <v>121</v>
      </c>
      <c r="C187" s="17">
        <v>0.45936992217457201</v>
      </c>
      <c r="D187" s="17">
        <v>0.46412398308074299</v>
      </c>
      <c r="E187" s="17">
        <v>0.45448782049090197</v>
      </c>
      <c r="F187" s="17"/>
      <c r="G187" s="17">
        <v>0.37442109809198598</v>
      </c>
      <c r="H187" s="17">
        <v>0.55360052898245204</v>
      </c>
      <c r="I187" s="17">
        <v>0.44202929924561801</v>
      </c>
      <c r="J187" s="17">
        <v>0.45688022445843901</v>
      </c>
      <c r="K187" s="17">
        <v>0.40119979522105997</v>
      </c>
      <c r="L187" s="17">
        <v>0.43168841109364098</v>
      </c>
      <c r="M187" s="17"/>
      <c r="N187" s="17">
        <v>0.49856158044844501</v>
      </c>
      <c r="O187" s="17">
        <v>0.403742322600875</v>
      </c>
      <c r="P187" s="17">
        <v>0.32541051761065898</v>
      </c>
      <c r="Q187" s="17">
        <v>0.259209435340643</v>
      </c>
      <c r="R187" s="17"/>
      <c r="S187" s="17">
        <v>0.53228383343482</v>
      </c>
      <c r="T187" s="17">
        <v>0.46334550297601301</v>
      </c>
      <c r="U187" s="17">
        <v>0.384067033936144</v>
      </c>
      <c r="V187" s="17">
        <v>0.41173902275290902</v>
      </c>
      <c r="W187" s="17">
        <v>0.44192381266980202</v>
      </c>
      <c r="X187" s="17">
        <v>0.44746886698588001</v>
      </c>
      <c r="Y187" s="17">
        <v>0.42637091647719599</v>
      </c>
      <c r="Z187" s="17">
        <v>0.41610336147794702</v>
      </c>
      <c r="AA187" s="17">
        <v>0.52589620989297603</v>
      </c>
      <c r="AB187" s="17"/>
      <c r="AC187" s="17">
        <v>0.51692168196875199</v>
      </c>
      <c r="AD187" s="17">
        <v>0.46918043050227498</v>
      </c>
      <c r="AE187" s="17">
        <v>0.50412123235726802</v>
      </c>
      <c r="AF187" s="17">
        <v>0.38400650493611899</v>
      </c>
      <c r="AG187" s="17">
        <v>0.51938424388048199</v>
      </c>
      <c r="AH187" s="17">
        <v>0.47689728661859199</v>
      </c>
      <c r="AI187" s="17">
        <v>0.50567652152977904</v>
      </c>
      <c r="AJ187" s="17">
        <v>0.35890694784194599</v>
      </c>
      <c r="AK187" s="17">
        <v>0.50553831551176098</v>
      </c>
      <c r="AL187" s="17">
        <v>0.40099024146075102</v>
      </c>
      <c r="AM187" s="17"/>
      <c r="AN187" s="17">
        <v>0.500138334287477</v>
      </c>
      <c r="AO187" s="17">
        <v>0.41084186743394402</v>
      </c>
      <c r="AP187" s="17"/>
      <c r="AQ187" s="17">
        <v>0.49279368484729902</v>
      </c>
      <c r="AR187" s="17">
        <v>0.42067564226100601</v>
      </c>
      <c r="AS187" s="17"/>
      <c r="AT187" s="17">
        <v>0.4623671750801</v>
      </c>
      <c r="AU187" s="17">
        <v>0.43179316754927999</v>
      </c>
      <c r="AV187" s="17"/>
      <c r="AW187" s="17">
        <v>0.44172343860527902</v>
      </c>
      <c r="AX187" s="17">
        <v>0.480494630050806</v>
      </c>
      <c r="AY187" s="17"/>
      <c r="AZ187" s="17">
        <v>0.49675572762840098</v>
      </c>
      <c r="BA187" s="17">
        <v>0.42285660601821901</v>
      </c>
    </row>
    <row r="188" spans="2:53" x14ac:dyDescent="0.35">
      <c r="B188" t="s">
        <v>122</v>
      </c>
      <c r="C188" s="17">
        <v>0.38176797895960302</v>
      </c>
      <c r="D188" s="17">
        <v>0.384418538684482</v>
      </c>
      <c r="E188" s="17">
        <v>0.37909969972804503</v>
      </c>
      <c r="F188" s="17"/>
      <c r="G188" s="17">
        <v>0.32782748547012203</v>
      </c>
      <c r="H188" s="17">
        <v>0.411188644175634</v>
      </c>
      <c r="I188" s="17">
        <v>0.37193537979517299</v>
      </c>
      <c r="J188" s="17">
        <v>0.39669237192621598</v>
      </c>
      <c r="K188" s="17">
        <v>0.34639452849464297</v>
      </c>
      <c r="L188" s="17">
        <v>0.39512314516344499</v>
      </c>
      <c r="M188" s="17"/>
      <c r="N188" s="17">
        <v>0.41055580274326298</v>
      </c>
      <c r="O188" s="17">
        <v>0.33121404823080097</v>
      </c>
      <c r="P188" s="17">
        <v>0.28025271524482498</v>
      </c>
      <c r="Q188" s="17">
        <v>0.255862141237927</v>
      </c>
      <c r="R188" s="17"/>
      <c r="S188" s="17">
        <v>0.40793863066014502</v>
      </c>
      <c r="T188" s="17">
        <v>0.42812885232653602</v>
      </c>
      <c r="U188" s="17">
        <v>0.34075958940693701</v>
      </c>
      <c r="V188" s="17">
        <v>0.305375816799901</v>
      </c>
      <c r="W188" s="17">
        <v>0.37966971552241902</v>
      </c>
      <c r="X188" s="17">
        <v>0.42597463396609497</v>
      </c>
      <c r="Y188" s="17">
        <v>0.39198007604401103</v>
      </c>
      <c r="Z188" s="17">
        <v>0.34506068289432901</v>
      </c>
      <c r="AA188" s="17">
        <v>0.36223772256745201</v>
      </c>
      <c r="AB188" s="17"/>
      <c r="AC188" s="17">
        <v>0.48338925542105199</v>
      </c>
      <c r="AD188" s="17">
        <v>0.37373019950186898</v>
      </c>
      <c r="AE188" s="17">
        <v>0.44393981209130201</v>
      </c>
      <c r="AF188" s="17">
        <v>0.35181642402472102</v>
      </c>
      <c r="AG188" s="17">
        <v>0.366851273587185</v>
      </c>
      <c r="AH188" s="17">
        <v>0.34319677502482498</v>
      </c>
      <c r="AI188" s="17">
        <v>0.36748714243174102</v>
      </c>
      <c r="AJ188" s="17">
        <v>0.29582357360227701</v>
      </c>
      <c r="AK188" s="17">
        <v>0.459782038157938</v>
      </c>
      <c r="AL188" s="17">
        <v>0.27880192563908601</v>
      </c>
      <c r="AM188" s="17"/>
      <c r="AN188" s="17">
        <v>0.41029525732504601</v>
      </c>
      <c r="AO188" s="17">
        <v>0.34793896694020998</v>
      </c>
      <c r="AP188" s="17"/>
      <c r="AQ188" s="17">
        <v>0.40010757707410799</v>
      </c>
      <c r="AR188" s="17">
        <v>0.35937611373440498</v>
      </c>
      <c r="AS188" s="17"/>
      <c r="AT188" s="17">
        <v>0.379525157734109</v>
      </c>
      <c r="AU188" s="17">
        <v>0.39216451070786701</v>
      </c>
      <c r="AV188" s="17"/>
      <c r="AW188" s="17">
        <v>0.36795749239883402</v>
      </c>
      <c r="AX188" s="17">
        <v>0.39882974638135399</v>
      </c>
      <c r="AY188" s="17"/>
      <c r="AZ188" s="17">
        <v>0.40197127441068098</v>
      </c>
      <c r="BA188" s="17">
        <v>0.36203617686919498</v>
      </c>
    </row>
    <row r="189" spans="2:53" x14ac:dyDescent="0.35">
      <c r="B189" t="s">
        <v>123</v>
      </c>
      <c r="C189" s="17">
        <v>0.37738327940395799</v>
      </c>
      <c r="D189" s="17">
        <v>0.382958810814716</v>
      </c>
      <c r="E189" s="17">
        <v>0.37214566113273001</v>
      </c>
      <c r="F189" s="17"/>
      <c r="G189" s="17">
        <v>0.19834318396284401</v>
      </c>
      <c r="H189" s="17">
        <v>0.39247032794376302</v>
      </c>
      <c r="I189" s="17">
        <v>0.26581399460474098</v>
      </c>
      <c r="J189" s="17">
        <v>0.34328419241886099</v>
      </c>
      <c r="K189" s="17">
        <v>0.55181431266185799</v>
      </c>
      <c r="L189" s="17">
        <v>0.60905644410761195</v>
      </c>
      <c r="M189" s="17"/>
      <c r="N189" s="17">
        <v>0.38464813997182901</v>
      </c>
      <c r="O189" s="17">
        <v>0.38022325861955902</v>
      </c>
      <c r="P189" s="17">
        <v>0.35324430412195301</v>
      </c>
      <c r="Q189" s="17">
        <v>0.31020216299992198</v>
      </c>
      <c r="R189" s="17"/>
      <c r="S189" s="17">
        <v>0.42187020087697003</v>
      </c>
      <c r="T189" s="17">
        <v>0.36053097035751402</v>
      </c>
      <c r="U189" s="17">
        <v>0.42197217759960998</v>
      </c>
      <c r="V189" s="17">
        <v>0.400566484535473</v>
      </c>
      <c r="W189" s="17">
        <v>0.32329759345370102</v>
      </c>
      <c r="X189" s="17">
        <v>0.35681371228203901</v>
      </c>
      <c r="Y189" s="17">
        <v>0.36655472698427699</v>
      </c>
      <c r="Z189" s="17">
        <v>0.26522252008326402</v>
      </c>
      <c r="AA189" s="17">
        <v>0.39411534782183799</v>
      </c>
      <c r="AB189" s="17"/>
      <c r="AC189" s="17">
        <v>0.44434876759533498</v>
      </c>
      <c r="AD189" s="17">
        <v>0.37307970830502402</v>
      </c>
      <c r="AE189" s="17">
        <v>0.38239074618577101</v>
      </c>
      <c r="AF189" s="17">
        <v>0.174088589894935</v>
      </c>
      <c r="AG189" s="17">
        <v>0.18934471745182499</v>
      </c>
      <c r="AH189" s="17">
        <v>0.29242933570538598</v>
      </c>
      <c r="AI189" s="17">
        <v>0.46926554160406198</v>
      </c>
      <c r="AJ189" s="17">
        <v>0.33581061255606498</v>
      </c>
      <c r="AK189" s="17">
        <v>0.469222685624338</v>
      </c>
      <c r="AL189" s="17">
        <v>0.37145904136173802</v>
      </c>
      <c r="AM189" s="17"/>
      <c r="AN189" s="17">
        <v>0.29932070117092202</v>
      </c>
      <c r="AO189" s="17">
        <v>0.476530294599603</v>
      </c>
      <c r="AP189" s="17"/>
      <c r="AQ189" s="17">
        <v>0.32643512980810202</v>
      </c>
      <c r="AR189" s="17">
        <v>0.44038858853835899</v>
      </c>
      <c r="AS189" s="17"/>
      <c r="AT189" s="17">
        <v>0.363338790732743</v>
      </c>
      <c r="AU189" s="17">
        <v>0.44443961872994298</v>
      </c>
      <c r="AV189" s="17"/>
      <c r="AW189" s="17">
        <v>0.38398395848975603</v>
      </c>
      <c r="AX189" s="17">
        <v>0.36607886677526302</v>
      </c>
      <c r="AY189" s="17"/>
      <c r="AZ189" s="17">
        <v>0.280393328422264</v>
      </c>
      <c r="BA189" s="17">
        <v>0.47210973243055898</v>
      </c>
    </row>
    <row r="190" spans="2:53" x14ac:dyDescent="0.35">
      <c r="B190" t="s">
        <v>124</v>
      </c>
      <c r="C190" s="17">
        <v>0.34095215750353702</v>
      </c>
      <c r="D190" s="17">
        <v>0.333273814593327</v>
      </c>
      <c r="E190" s="17">
        <v>0.34840027598024498</v>
      </c>
      <c r="F190" s="17"/>
      <c r="G190" s="17">
        <v>0.26676278228389499</v>
      </c>
      <c r="H190" s="17">
        <v>0.44814224752311699</v>
      </c>
      <c r="I190" s="17">
        <v>0.383594200545399</v>
      </c>
      <c r="J190" s="17">
        <v>0.31991900513759602</v>
      </c>
      <c r="K190" s="17">
        <v>0.22266697810362901</v>
      </c>
      <c r="L190" s="17">
        <v>0.22489201472963</v>
      </c>
      <c r="M190" s="17"/>
      <c r="N190" s="17">
        <v>0.36006032219031803</v>
      </c>
      <c r="O190" s="17">
        <v>0.32074747922504099</v>
      </c>
      <c r="P190" s="17">
        <v>0.238609347131922</v>
      </c>
      <c r="Q190" s="17">
        <v>0.33328635194282502</v>
      </c>
      <c r="R190" s="17"/>
      <c r="S190" s="17">
        <v>0.406133979036989</v>
      </c>
      <c r="T190" s="17">
        <v>0.33346740250235701</v>
      </c>
      <c r="U190" s="17">
        <v>0.31587642137588501</v>
      </c>
      <c r="V190" s="17">
        <v>0.299789527692297</v>
      </c>
      <c r="W190" s="17">
        <v>0.30999407996094303</v>
      </c>
      <c r="X190" s="17">
        <v>0.345350871920307</v>
      </c>
      <c r="Y190" s="17">
        <v>0.34096595453120498</v>
      </c>
      <c r="Z190" s="17">
        <v>0.30074383371310498</v>
      </c>
      <c r="AA190" s="17">
        <v>0.35738873379749198</v>
      </c>
      <c r="AB190" s="17"/>
      <c r="AC190" s="17">
        <v>0.35066696857492302</v>
      </c>
      <c r="AD190" s="17">
        <v>0.35904341428594</v>
      </c>
      <c r="AE190" s="17">
        <v>0.35088575778013797</v>
      </c>
      <c r="AF190" s="17">
        <v>0.30625197461644699</v>
      </c>
      <c r="AG190" s="17">
        <v>0.247508015034547</v>
      </c>
      <c r="AH190" s="17">
        <v>0.43523080347357801</v>
      </c>
      <c r="AI190" s="17">
        <v>0.35415488573788401</v>
      </c>
      <c r="AJ190" s="17">
        <v>0.31532322998333301</v>
      </c>
      <c r="AK190" s="17">
        <v>0.50288704936352202</v>
      </c>
      <c r="AL190" s="17">
        <v>0.26819536174348402</v>
      </c>
      <c r="AM190" s="17"/>
      <c r="AN190" s="17">
        <v>0.40116636439383602</v>
      </c>
      <c r="AO190" s="17">
        <v>0.27032896579551902</v>
      </c>
      <c r="AP190" s="17"/>
      <c r="AQ190" s="17">
        <v>0.38936585231468901</v>
      </c>
      <c r="AR190" s="17">
        <v>0.27405644498227699</v>
      </c>
      <c r="AS190" s="17"/>
      <c r="AT190" s="17">
        <v>0.35065411048356299</v>
      </c>
      <c r="AU190" s="17">
        <v>0.28117196677229001</v>
      </c>
      <c r="AV190" s="17"/>
      <c r="AW190" s="17">
        <v>0.33758457191068098</v>
      </c>
      <c r="AX190" s="17">
        <v>0.34358133165219201</v>
      </c>
      <c r="AY190" s="17"/>
      <c r="AZ190" s="17">
        <v>0.44131915585515602</v>
      </c>
      <c r="BA190" s="17">
        <v>0.24292746877501001</v>
      </c>
    </row>
    <row r="191" spans="2:53" x14ac:dyDescent="0.35">
      <c r="B191" t="s">
        <v>125</v>
      </c>
      <c r="C191" s="17">
        <v>0.33988095991181</v>
      </c>
      <c r="D191" s="17">
        <v>0.31777711386594798</v>
      </c>
      <c r="E191" s="17">
        <v>0.361398178070093</v>
      </c>
      <c r="F191" s="17"/>
      <c r="G191" s="17">
        <v>0.27173511931093303</v>
      </c>
      <c r="H191" s="17">
        <v>0.31686206575062997</v>
      </c>
      <c r="I191" s="17">
        <v>0.36833658804632302</v>
      </c>
      <c r="J191" s="17">
        <v>0.38055571244119601</v>
      </c>
      <c r="K191" s="17">
        <v>0.3061882895161</v>
      </c>
      <c r="L191" s="17">
        <v>0.29383146750464501</v>
      </c>
      <c r="M191" s="17"/>
      <c r="N191" s="17">
        <v>0.33957610571500402</v>
      </c>
      <c r="O191" s="17">
        <v>0.374381799984702</v>
      </c>
      <c r="P191" s="17">
        <v>0.31648066302683903</v>
      </c>
      <c r="Q191" s="17">
        <v>0.298520724869209</v>
      </c>
      <c r="R191" s="17"/>
      <c r="S191" s="17">
        <v>0.30435709748744799</v>
      </c>
      <c r="T191" s="17">
        <v>0.362481870571085</v>
      </c>
      <c r="U191" s="17">
        <v>0.35378161323364499</v>
      </c>
      <c r="V191" s="17">
        <v>0.345498492009914</v>
      </c>
      <c r="W191" s="17">
        <v>0.353062694816828</v>
      </c>
      <c r="X191" s="17">
        <v>0.333434164742969</v>
      </c>
      <c r="Y191" s="17">
        <v>0.35367863352673201</v>
      </c>
      <c r="Z191" s="17">
        <v>0.33203704779454601</v>
      </c>
      <c r="AA191" s="17">
        <v>0.32861405992988901</v>
      </c>
      <c r="AB191" s="17"/>
      <c r="AC191" s="17">
        <v>0.35967014688765098</v>
      </c>
      <c r="AD191" s="17">
        <v>0.38994282644894901</v>
      </c>
      <c r="AE191" s="17">
        <v>0.32684052439413602</v>
      </c>
      <c r="AF191" s="17">
        <v>0.34022689843794901</v>
      </c>
      <c r="AG191" s="17">
        <v>0.41904687579349598</v>
      </c>
      <c r="AH191" s="17">
        <v>0.38050005009061599</v>
      </c>
      <c r="AI191" s="17">
        <v>0.35345107585372398</v>
      </c>
      <c r="AJ191" s="17">
        <v>0.36285027329550501</v>
      </c>
      <c r="AK191" s="17">
        <v>0.385465939956397</v>
      </c>
      <c r="AL191" s="17">
        <v>0.35214138176834298</v>
      </c>
      <c r="AM191" s="17"/>
      <c r="AN191" s="17">
        <v>0.35443847576326698</v>
      </c>
      <c r="AO191" s="17">
        <v>0.32978755595384501</v>
      </c>
      <c r="AP191" s="17"/>
      <c r="AQ191" s="17">
        <v>0.34980077277320298</v>
      </c>
      <c r="AR191" s="17">
        <v>0.33913325225459101</v>
      </c>
      <c r="AS191" s="17"/>
      <c r="AT191" s="17">
        <v>0.34048391246832799</v>
      </c>
      <c r="AU191" s="17">
        <v>0.34405511388698001</v>
      </c>
      <c r="AV191" s="17"/>
      <c r="AW191" s="17">
        <v>0.30695806051758601</v>
      </c>
      <c r="AX191" s="17">
        <v>0.38194734542616698</v>
      </c>
      <c r="AY191" s="17"/>
      <c r="AZ191" s="17">
        <v>0.33372567853143098</v>
      </c>
      <c r="BA191" s="17">
        <v>0.34589259273193701</v>
      </c>
    </row>
    <row r="192" spans="2:53" x14ac:dyDescent="0.35">
      <c r="B192" t="s">
        <v>69</v>
      </c>
      <c r="C192" s="17">
        <v>7.1877168815782603E-3</v>
      </c>
      <c r="D192" s="17">
        <v>6.5718298940183103E-3</v>
      </c>
      <c r="E192" s="17">
        <v>7.8102999865687101E-3</v>
      </c>
      <c r="F192" s="17"/>
      <c r="G192" s="17">
        <v>1.22592083202778E-2</v>
      </c>
      <c r="H192" s="17">
        <v>6.1516564232382302E-3</v>
      </c>
      <c r="I192" s="17">
        <v>5.0970325467512697E-3</v>
      </c>
      <c r="J192" s="17">
        <v>2.7678689301883102E-3</v>
      </c>
      <c r="K192" s="17">
        <v>1.3890009401850201E-2</v>
      </c>
      <c r="L192" s="17">
        <v>1.4089644595970299E-2</v>
      </c>
      <c r="M192" s="17"/>
      <c r="N192" s="17">
        <v>4.97817349254988E-3</v>
      </c>
      <c r="O192" s="17">
        <v>9.2957095691823203E-3</v>
      </c>
      <c r="P192" s="17">
        <v>1.5839291724774399E-2</v>
      </c>
      <c r="Q192" s="17">
        <v>1.8422420595013901E-2</v>
      </c>
      <c r="R192" s="17"/>
      <c r="S192" s="17">
        <v>1.0884824048483401E-2</v>
      </c>
      <c r="T192" s="17">
        <v>8.1062737249790306E-3</v>
      </c>
      <c r="U192" s="17">
        <v>1.00306569089769E-2</v>
      </c>
      <c r="V192" s="17">
        <v>0</v>
      </c>
      <c r="W192" s="17">
        <v>6.7372860065897698E-3</v>
      </c>
      <c r="X192" s="17">
        <v>5.9583391098203698E-3</v>
      </c>
      <c r="Y192" s="17">
        <v>1.06756207572748E-2</v>
      </c>
      <c r="Z192" s="17">
        <v>0</v>
      </c>
      <c r="AA192" s="17">
        <v>6.72473422135052E-3</v>
      </c>
      <c r="AB192" s="17"/>
      <c r="AC192" s="17">
        <v>5.3652507413841097E-3</v>
      </c>
      <c r="AD192" s="17">
        <v>0</v>
      </c>
      <c r="AE192" s="17">
        <v>6.1387291635065398E-3</v>
      </c>
      <c r="AF192" s="17">
        <v>3.5752990133449199E-3</v>
      </c>
      <c r="AG192" s="17">
        <v>0</v>
      </c>
      <c r="AH192" s="17">
        <v>3.4414900779547897E-2</v>
      </c>
      <c r="AI192" s="17">
        <v>6.7449885126448601E-3</v>
      </c>
      <c r="AJ192" s="17">
        <v>0</v>
      </c>
      <c r="AK192" s="17">
        <v>0</v>
      </c>
      <c r="AL192" s="17">
        <v>7.6770745882892601E-3</v>
      </c>
      <c r="AM192" s="17"/>
      <c r="AN192" s="17">
        <v>4.1807462399505698E-3</v>
      </c>
      <c r="AO192" s="17">
        <v>9.8069078532793102E-3</v>
      </c>
      <c r="AP192" s="17"/>
      <c r="AQ192" s="17">
        <v>2.14001019843623E-3</v>
      </c>
      <c r="AR192" s="17">
        <v>1.19352329546457E-2</v>
      </c>
      <c r="AS192" s="17"/>
      <c r="AT192" s="17">
        <v>3.5975421859510601E-3</v>
      </c>
      <c r="AU192" s="17">
        <v>2.48437120128687E-2</v>
      </c>
      <c r="AV192" s="17"/>
      <c r="AW192" s="17">
        <v>6.9022768635649103E-3</v>
      </c>
      <c r="AX192" s="17">
        <v>7.5807310908634499E-3</v>
      </c>
      <c r="AY192" s="17"/>
      <c r="AZ192" s="17">
        <v>1.6147395723608E-3</v>
      </c>
      <c r="BA192" s="17">
        <v>1.2630635121629199E-2</v>
      </c>
    </row>
    <row r="193" spans="2:53" x14ac:dyDescent="0.35">
      <c r="B193" t="s">
        <v>126</v>
      </c>
      <c r="C193" s="17">
        <v>2.9902605018334999E-3</v>
      </c>
      <c r="D193" s="17">
        <v>1.56750814610322E-3</v>
      </c>
      <c r="E193" s="17">
        <v>4.4162188874205801E-3</v>
      </c>
      <c r="F193" s="17"/>
      <c r="G193" s="17">
        <v>1.95853726544096E-2</v>
      </c>
      <c r="H193" s="17">
        <v>2.7224516600206899E-3</v>
      </c>
      <c r="I193" s="17">
        <v>0</v>
      </c>
      <c r="J193" s="17">
        <v>0</v>
      </c>
      <c r="K193" s="17">
        <v>0</v>
      </c>
      <c r="L193" s="17">
        <v>1.8603059182214599E-2</v>
      </c>
      <c r="M193" s="17"/>
      <c r="N193" s="17">
        <v>3.55995055686123E-3</v>
      </c>
      <c r="O193" s="17">
        <v>3.5482487784013299E-3</v>
      </c>
      <c r="P193" s="17">
        <v>0</v>
      </c>
      <c r="Q193" s="17">
        <v>0</v>
      </c>
      <c r="R193" s="17"/>
      <c r="S193" s="17">
        <v>2.3367003025841601E-3</v>
      </c>
      <c r="T193" s="17">
        <v>2.3033846408852198E-3</v>
      </c>
      <c r="U193" s="17">
        <v>0</v>
      </c>
      <c r="V193" s="17">
        <v>3.7726979520693602E-3</v>
      </c>
      <c r="W193" s="17">
        <v>0</v>
      </c>
      <c r="X193" s="17">
        <v>1.19166737188716E-2</v>
      </c>
      <c r="Y193" s="17">
        <v>6.4380670463123797E-3</v>
      </c>
      <c r="Z193" s="17">
        <v>0</v>
      </c>
      <c r="AA193" s="17">
        <v>0</v>
      </c>
      <c r="AB193" s="17"/>
      <c r="AC193" s="17">
        <v>5.1374691240267901E-3</v>
      </c>
      <c r="AD193" s="17">
        <v>0</v>
      </c>
      <c r="AE193" s="17">
        <v>0</v>
      </c>
      <c r="AF193" s="17">
        <v>0</v>
      </c>
      <c r="AG193" s="17">
        <v>0</v>
      </c>
      <c r="AH193" s="17">
        <v>0</v>
      </c>
      <c r="AI193" s="17">
        <v>3.8655981358565301E-3</v>
      </c>
      <c r="AJ193" s="17">
        <v>0</v>
      </c>
      <c r="AK193" s="17">
        <v>0</v>
      </c>
      <c r="AL193" s="17">
        <v>0</v>
      </c>
      <c r="AM193" s="17"/>
      <c r="AN193" s="17">
        <v>1.82144389565462E-3</v>
      </c>
      <c r="AO193" s="17">
        <v>4.7065729225209798E-3</v>
      </c>
      <c r="AP193" s="17"/>
      <c r="AQ193" s="17">
        <v>1.7480461684207401E-3</v>
      </c>
      <c r="AR193" s="17">
        <v>3.4061680343038499E-3</v>
      </c>
      <c r="AS193" s="17"/>
      <c r="AT193" s="17">
        <v>9.2641744171497202E-4</v>
      </c>
      <c r="AU193" s="17">
        <v>1.6202493329240699E-2</v>
      </c>
      <c r="AV193" s="17"/>
      <c r="AW193" s="17">
        <v>4.3908605499226499E-3</v>
      </c>
      <c r="AX193" s="17">
        <v>1.3171224612426901E-3</v>
      </c>
      <c r="AY193" s="17"/>
      <c r="AZ193" s="17">
        <v>2.0420388623762502E-3</v>
      </c>
      <c r="BA193" s="17">
        <v>3.9163530679160201E-3</v>
      </c>
    </row>
    <row r="194" spans="2:53" x14ac:dyDescent="0.35">
      <c r="B194" t="s">
        <v>127</v>
      </c>
      <c r="C194" s="17">
        <v>1.9989043479093499E-3</v>
      </c>
      <c r="D194" s="17">
        <v>2.0605267561139302E-3</v>
      </c>
      <c r="E194" s="17">
        <v>1.93906021892281E-3</v>
      </c>
      <c r="F194" s="17"/>
      <c r="G194" s="17">
        <v>1.95853726544096E-2</v>
      </c>
      <c r="H194" s="17">
        <v>1.12855604400795E-3</v>
      </c>
      <c r="I194" s="17">
        <v>0</v>
      </c>
      <c r="J194" s="17">
        <v>0</v>
      </c>
      <c r="K194" s="17">
        <v>0</v>
      </c>
      <c r="L194" s="17">
        <v>1.0215784178621099E-2</v>
      </c>
      <c r="M194" s="17"/>
      <c r="N194" s="17">
        <v>2.2107950650597898E-3</v>
      </c>
      <c r="O194" s="17">
        <v>3.5482487784013299E-3</v>
      </c>
      <c r="P194" s="17">
        <v>0</v>
      </c>
      <c r="Q194" s="17">
        <v>0</v>
      </c>
      <c r="R194" s="17"/>
      <c r="S194" s="17">
        <v>3.8747233505653498E-3</v>
      </c>
      <c r="T194" s="17">
        <v>2.3033846408852198E-3</v>
      </c>
      <c r="U194" s="17">
        <v>0</v>
      </c>
      <c r="V194" s="17">
        <v>3.7726979520693602E-3</v>
      </c>
      <c r="W194" s="17">
        <v>0</v>
      </c>
      <c r="X194" s="17">
        <v>5.9583368594357897E-3</v>
      </c>
      <c r="Y194" s="17">
        <v>0</v>
      </c>
      <c r="Z194" s="17">
        <v>0</v>
      </c>
      <c r="AA194" s="17">
        <v>0</v>
      </c>
      <c r="AB194" s="17"/>
      <c r="AC194" s="17">
        <v>0</v>
      </c>
      <c r="AD194" s="17">
        <v>0</v>
      </c>
      <c r="AE194" s="17">
        <v>0</v>
      </c>
      <c r="AF194" s="17">
        <v>0</v>
      </c>
      <c r="AG194" s="17">
        <v>0</v>
      </c>
      <c r="AH194" s="17">
        <v>0</v>
      </c>
      <c r="AI194" s="17">
        <v>3.8655981358565301E-3</v>
      </c>
      <c r="AJ194" s="17">
        <v>0</v>
      </c>
      <c r="AK194" s="17">
        <v>0</v>
      </c>
      <c r="AL194" s="17">
        <v>0</v>
      </c>
      <c r="AM194" s="17"/>
      <c r="AN194" s="17">
        <v>2.2663371423277501E-3</v>
      </c>
      <c r="AO194" s="17">
        <v>1.7661785876389199E-3</v>
      </c>
      <c r="AP194" s="17"/>
      <c r="AQ194" s="17">
        <v>2.1750117955578502E-3</v>
      </c>
      <c r="AR194" s="17">
        <v>1.89273394901947E-3</v>
      </c>
      <c r="AS194" s="17"/>
      <c r="AT194" s="17">
        <v>1.2158260392795401E-3</v>
      </c>
      <c r="AU194" s="17">
        <v>7.0921036000373399E-3</v>
      </c>
      <c r="AV194" s="17"/>
      <c r="AW194" s="17">
        <v>3.6635199081257101E-3</v>
      </c>
      <c r="AX194" s="17">
        <v>0</v>
      </c>
      <c r="AY194" s="17"/>
      <c r="AZ194" s="17">
        <v>2.5408131048783901E-3</v>
      </c>
      <c r="BA194" s="17">
        <v>1.46964235847478E-3</v>
      </c>
    </row>
    <row r="195" spans="2:53" x14ac:dyDescent="0.35">
      <c r="B195" t="s">
        <v>128</v>
      </c>
      <c r="C195" s="17">
        <v>1.41856931395036E-3</v>
      </c>
      <c r="D195" s="17">
        <v>8.2915016118490696E-4</v>
      </c>
      <c r="E195" s="17">
        <v>2.00947858094993E-3</v>
      </c>
      <c r="F195" s="17"/>
      <c r="G195" s="17">
        <v>7.5683371370477001E-3</v>
      </c>
      <c r="H195" s="17">
        <v>0</v>
      </c>
      <c r="I195" s="17">
        <v>0</v>
      </c>
      <c r="J195" s="17">
        <v>0</v>
      </c>
      <c r="K195" s="17">
        <v>4.13570197923528E-3</v>
      </c>
      <c r="L195" s="17">
        <v>5.4037480566790502E-3</v>
      </c>
      <c r="M195" s="17"/>
      <c r="N195" s="17">
        <v>1.4210060522501201E-3</v>
      </c>
      <c r="O195" s="17">
        <v>3.5482487784013299E-3</v>
      </c>
      <c r="P195" s="17">
        <v>0</v>
      </c>
      <c r="Q195" s="17">
        <v>0</v>
      </c>
      <c r="R195" s="17"/>
      <c r="S195" s="17">
        <v>2.3367003025841601E-3</v>
      </c>
      <c r="T195" s="17">
        <v>0</v>
      </c>
      <c r="U195" s="17">
        <v>0</v>
      </c>
      <c r="V195" s="17">
        <v>9.5045108258934603E-3</v>
      </c>
      <c r="W195" s="17">
        <v>0</v>
      </c>
      <c r="X195" s="17">
        <v>0</v>
      </c>
      <c r="Y195" s="17">
        <v>0</v>
      </c>
      <c r="Z195" s="17">
        <v>0</v>
      </c>
      <c r="AA195" s="17">
        <v>0</v>
      </c>
      <c r="AB195" s="17"/>
      <c r="AC195" s="17">
        <v>5.4415424620407604E-3</v>
      </c>
      <c r="AD195" s="17">
        <v>0</v>
      </c>
      <c r="AE195" s="17">
        <v>0</v>
      </c>
      <c r="AF195" s="17">
        <v>0</v>
      </c>
      <c r="AG195" s="17">
        <v>0</v>
      </c>
      <c r="AH195" s="17">
        <v>0</v>
      </c>
      <c r="AI195" s="17">
        <v>2.0447493848050799E-3</v>
      </c>
      <c r="AJ195" s="17">
        <v>0</v>
      </c>
      <c r="AK195" s="17">
        <v>0</v>
      </c>
      <c r="AL195" s="17">
        <v>0</v>
      </c>
      <c r="AM195" s="17"/>
      <c r="AN195" s="17">
        <v>7.4821375846460196E-4</v>
      </c>
      <c r="AO195" s="17">
        <v>2.3852567502570198E-3</v>
      </c>
      <c r="AP195" s="17"/>
      <c r="AQ195" s="17">
        <v>7.18063398364336E-4</v>
      </c>
      <c r="AR195" s="17">
        <v>2.5561720994334101E-3</v>
      </c>
      <c r="AS195" s="17"/>
      <c r="AT195" s="17">
        <v>1.6658886557285801E-3</v>
      </c>
      <c r="AU195" s="17">
        <v>0</v>
      </c>
      <c r="AV195" s="17"/>
      <c r="AW195" s="17">
        <v>1.4458320797460899E-3</v>
      </c>
      <c r="AX195" s="17">
        <v>1.3950794890504499E-3</v>
      </c>
      <c r="AY195" s="17"/>
      <c r="AZ195" s="17">
        <v>8.3882988424422496E-4</v>
      </c>
      <c r="BA195" s="17">
        <v>1.9847791047573702E-3</v>
      </c>
    </row>
    <row r="196" spans="2:53" x14ac:dyDescent="0.35">
      <c r="B196" t="s">
        <v>129</v>
      </c>
      <c r="C196" s="17">
        <v>1.2377988884290901E-3</v>
      </c>
      <c r="D196" s="17">
        <v>0</v>
      </c>
      <c r="E196" s="17">
        <v>2.4771586684977699E-3</v>
      </c>
      <c r="F196" s="17"/>
      <c r="G196" s="17">
        <v>0</v>
      </c>
      <c r="H196" s="17">
        <v>2.7224516600206899E-3</v>
      </c>
      <c r="I196" s="17">
        <v>0</v>
      </c>
      <c r="J196" s="17">
        <v>0</v>
      </c>
      <c r="K196" s="17">
        <v>0</v>
      </c>
      <c r="L196" s="17">
        <v>8.3872750035935695E-3</v>
      </c>
      <c r="M196" s="17"/>
      <c r="N196" s="17">
        <v>1.68454410804777E-3</v>
      </c>
      <c r="O196" s="17">
        <v>0</v>
      </c>
      <c r="P196" s="17">
        <v>0</v>
      </c>
      <c r="Q196" s="17">
        <v>0</v>
      </c>
      <c r="R196" s="17"/>
      <c r="S196" s="17">
        <v>0</v>
      </c>
      <c r="T196" s="17">
        <v>0</v>
      </c>
      <c r="U196" s="17">
        <v>0</v>
      </c>
      <c r="V196" s="17">
        <v>0</v>
      </c>
      <c r="W196" s="17">
        <v>0</v>
      </c>
      <c r="X196" s="17">
        <v>5.9583368594357897E-3</v>
      </c>
      <c r="Y196" s="17">
        <v>6.4380670463123797E-3</v>
      </c>
      <c r="Z196" s="17">
        <v>0</v>
      </c>
      <c r="AA196" s="17">
        <v>0</v>
      </c>
      <c r="AB196" s="17"/>
      <c r="AC196" s="17">
        <v>5.1374691240267901E-3</v>
      </c>
      <c r="AD196" s="17">
        <v>0</v>
      </c>
      <c r="AE196" s="17">
        <v>0</v>
      </c>
      <c r="AF196" s="17">
        <v>0</v>
      </c>
      <c r="AG196" s="17">
        <v>0</v>
      </c>
      <c r="AH196" s="17">
        <v>0</v>
      </c>
      <c r="AI196" s="17">
        <v>0</v>
      </c>
      <c r="AJ196" s="17">
        <v>0</v>
      </c>
      <c r="AK196" s="17">
        <v>0</v>
      </c>
      <c r="AL196" s="17">
        <v>0</v>
      </c>
      <c r="AM196" s="17"/>
      <c r="AN196" s="17">
        <v>0</v>
      </c>
      <c r="AO196" s="17">
        <v>2.9403943348820598E-3</v>
      </c>
      <c r="AP196" s="17"/>
      <c r="AQ196" s="17">
        <v>0</v>
      </c>
      <c r="AR196" s="17">
        <v>1.51343408528438E-3</v>
      </c>
      <c r="AS196" s="17"/>
      <c r="AT196" s="17">
        <v>0</v>
      </c>
      <c r="AU196" s="17">
        <v>9.11038972920338E-3</v>
      </c>
      <c r="AV196" s="17"/>
      <c r="AW196" s="17">
        <v>1.1790120111729E-3</v>
      </c>
      <c r="AX196" s="17">
        <v>1.3171224612426901E-3</v>
      </c>
      <c r="AY196" s="17"/>
      <c r="AZ196" s="17">
        <v>0</v>
      </c>
      <c r="BA196" s="17">
        <v>2.4467107094412401E-3</v>
      </c>
    </row>
    <row r="197" spans="2:53" x14ac:dyDescent="0.35">
      <c r="B197" t="s">
        <v>130</v>
      </c>
      <c r="C197" s="17">
        <v>1.15795996218797E-3</v>
      </c>
      <c r="D197" s="17">
        <v>1.56750814610322E-3</v>
      </c>
      <c r="E197" s="17">
        <v>7.4930723682406801E-4</v>
      </c>
      <c r="F197" s="17"/>
      <c r="G197" s="17">
        <v>7.5683371370477001E-3</v>
      </c>
      <c r="H197" s="17">
        <v>0</v>
      </c>
      <c r="I197" s="17">
        <v>0</v>
      </c>
      <c r="J197" s="17">
        <v>0</v>
      </c>
      <c r="K197" s="17">
        <v>0</v>
      </c>
      <c r="L197" s="17">
        <v>1.0215784178621099E-2</v>
      </c>
      <c r="M197" s="17"/>
      <c r="N197" s="17">
        <v>1.06633781646699E-3</v>
      </c>
      <c r="O197" s="17">
        <v>3.5482487784013299E-3</v>
      </c>
      <c r="P197" s="17">
        <v>0</v>
      </c>
      <c r="Q197" s="17">
        <v>0</v>
      </c>
      <c r="R197" s="17"/>
      <c r="S197" s="17">
        <v>2.3367003025841601E-3</v>
      </c>
      <c r="T197" s="17">
        <v>2.3033846408852198E-3</v>
      </c>
      <c r="U197" s="17">
        <v>0</v>
      </c>
      <c r="V197" s="17">
        <v>3.7726979520693602E-3</v>
      </c>
      <c r="W197" s="17">
        <v>0</v>
      </c>
      <c r="X197" s="17">
        <v>0</v>
      </c>
      <c r="Y197" s="17">
        <v>0</v>
      </c>
      <c r="Z197" s="17">
        <v>0</v>
      </c>
      <c r="AA197" s="17">
        <v>0</v>
      </c>
      <c r="AB197" s="17"/>
      <c r="AC197" s="17">
        <v>0</v>
      </c>
      <c r="AD197" s="17">
        <v>0</v>
      </c>
      <c r="AE197" s="17">
        <v>0</v>
      </c>
      <c r="AF197" s="17">
        <v>0</v>
      </c>
      <c r="AG197" s="17">
        <v>0</v>
      </c>
      <c r="AH197" s="17">
        <v>0</v>
      </c>
      <c r="AI197" s="17">
        <v>3.8655981358565301E-3</v>
      </c>
      <c r="AJ197" s="17">
        <v>0</v>
      </c>
      <c r="AK197" s="17">
        <v>0</v>
      </c>
      <c r="AL197" s="17">
        <v>0</v>
      </c>
      <c r="AM197" s="17"/>
      <c r="AN197" s="17">
        <v>7.4821375846460196E-4</v>
      </c>
      <c r="AO197" s="17">
        <v>1.7661785876389199E-3</v>
      </c>
      <c r="AP197" s="17"/>
      <c r="AQ197" s="17">
        <v>7.18063398364336E-4</v>
      </c>
      <c r="AR197" s="17">
        <v>1.89273394901947E-3</v>
      </c>
      <c r="AS197" s="17"/>
      <c r="AT197" s="17">
        <v>9.2641744171497202E-4</v>
      </c>
      <c r="AU197" s="17">
        <v>2.71648023515427E-3</v>
      </c>
      <c r="AV197" s="17"/>
      <c r="AW197" s="17">
        <v>2.12226732045737E-3</v>
      </c>
      <c r="AX197" s="17">
        <v>0</v>
      </c>
      <c r="AY197" s="17"/>
      <c r="AZ197" s="17">
        <v>8.3882988424422496E-4</v>
      </c>
      <c r="BA197" s="17">
        <v>1.46964235847478E-3</v>
      </c>
    </row>
    <row r="198" spans="2:53" x14ac:dyDescent="0.35">
      <c r="B198" t="s">
        <v>131</v>
      </c>
      <c r="C198" s="17">
        <v>9.6891919524689401E-4</v>
      </c>
      <c r="D198" s="17">
        <v>0</v>
      </c>
      <c r="E198" s="17">
        <v>1.93906021892281E-3</v>
      </c>
      <c r="F198" s="17"/>
      <c r="G198" s="17">
        <v>1.95853726544096E-2</v>
      </c>
      <c r="H198" s="17">
        <v>0</v>
      </c>
      <c r="I198" s="17">
        <v>0</v>
      </c>
      <c r="J198" s="17">
        <v>0</v>
      </c>
      <c r="K198" s="17">
        <v>0</v>
      </c>
      <c r="L198" s="17">
        <v>0</v>
      </c>
      <c r="M198" s="17"/>
      <c r="N198" s="17">
        <v>8.0906863234647295E-4</v>
      </c>
      <c r="O198" s="17">
        <v>3.5482487784013299E-3</v>
      </c>
      <c r="P198" s="17">
        <v>0</v>
      </c>
      <c r="Q198" s="17">
        <v>0</v>
      </c>
      <c r="R198" s="17"/>
      <c r="S198" s="17">
        <v>2.3367003025841601E-3</v>
      </c>
      <c r="T198" s="17">
        <v>0</v>
      </c>
      <c r="U198" s="17">
        <v>0</v>
      </c>
      <c r="V198" s="17">
        <v>0</v>
      </c>
      <c r="W198" s="17">
        <v>0</v>
      </c>
      <c r="X198" s="17">
        <v>5.9583368594357897E-3</v>
      </c>
      <c r="Y198" s="17">
        <v>0</v>
      </c>
      <c r="Z198" s="17">
        <v>0</v>
      </c>
      <c r="AA198" s="17">
        <v>0</v>
      </c>
      <c r="AB198" s="17"/>
      <c r="AC198" s="17">
        <v>0</v>
      </c>
      <c r="AD198" s="17">
        <v>0</v>
      </c>
      <c r="AE198" s="17">
        <v>0</v>
      </c>
      <c r="AF198" s="17">
        <v>0</v>
      </c>
      <c r="AG198" s="17">
        <v>0</v>
      </c>
      <c r="AH198" s="17">
        <v>0</v>
      </c>
      <c r="AI198" s="17">
        <v>0</v>
      </c>
      <c r="AJ198" s="17">
        <v>0</v>
      </c>
      <c r="AK198" s="17">
        <v>0</v>
      </c>
      <c r="AL198" s="17">
        <v>0</v>
      </c>
      <c r="AM198" s="17"/>
      <c r="AN198" s="17">
        <v>1.0732301371900101E-3</v>
      </c>
      <c r="AO198" s="17">
        <v>8.8942980611724203E-4</v>
      </c>
      <c r="AP198" s="17"/>
      <c r="AQ198" s="17">
        <v>1.0299827700564E-3</v>
      </c>
      <c r="AR198" s="17">
        <v>9.5316181562273298E-4</v>
      </c>
      <c r="AS198" s="17"/>
      <c r="AT198" s="17">
        <v>4.3969507374239499E-4</v>
      </c>
      <c r="AU198" s="17">
        <v>4.3756233648830599E-3</v>
      </c>
      <c r="AV198" s="17"/>
      <c r="AW198" s="17">
        <v>1.77580021018251E-3</v>
      </c>
      <c r="AX198" s="17">
        <v>0</v>
      </c>
      <c r="AY198" s="17"/>
      <c r="AZ198" s="17">
        <v>1.2032089781320199E-3</v>
      </c>
      <c r="BA198" s="17">
        <v>7.4009713802913597E-4</v>
      </c>
    </row>
    <row r="199" spans="2:53" x14ac:dyDescent="0.35">
      <c r="B199" t="s">
        <v>132</v>
      </c>
      <c r="C199" s="17">
        <v>6.6090585798253196E-4</v>
      </c>
      <c r="D199" s="17">
        <v>1.32216877119562E-3</v>
      </c>
      <c r="E199" s="17">
        <v>0</v>
      </c>
      <c r="F199" s="17"/>
      <c r="G199" s="17">
        <v>0</v>
      </c>
      <c r="H199" s="17">
        <v>1.12855604400795E-3</v>
      </c>
      <c r="I199" s="17">
        <v>0</v>
      </c>
      <c r="J199" s="17">
        <v>0</v>
      </c>
      <c r="K199" s="17">
        <v>0</v>
      </c>
      <c r="L199" s="17">
        <v>5.4037480566790502E-3</v>
      </c>
      <c r="M199" s="17"/>
      <c r="N199" s="17">
        <v>8.9943938344593996E-4</v>
      </c>
      <c r="O199" s="17">
        <v>0</v>
      </c>
      <c r="P199" s="17">
        <v>0</v>
      </c>
      <c r="Q199" s="17">
        <v>0</v>
      </c>
      <c r="R199" s="17"/>
      <c r="S199" s="17">
        <v>1.5380230479811899E-3</v>
      </c>
      <c r="T199" s="17">
        <v>0</v>
      </c>
      <c r="U199" s="17">
        <v>0</v>
      </c>
      <c r="V199" s="17">
        <v>3.7726979520693602E-3</v>
      </c>
      <c r="W199" s="17">
        <v>0</v>
      </c>
      <c r="X199" s="17">
        <v>0</v>
      </c>
      <c r="Y199" s="17">
        <v>0</v>
      </c>
      <c r="Z199" s="17">
        <v>0</v>
      </c>
      <c r="AA199" s="17">
        <v>0</v>
      </c>
      <c r="AB199" s="17"/>
      <c r="AC199" s="17">
        <v>0</v>
      </c>
      <c r="AD199" s="17">
        <v>0</v>
      </c>
      <c r="AE199" s="17">
        <v>0</v>
      </c>
      <c r="AF199" s="17">
        <v>0</v>
      </c>
      <c r="AG199" s="17">
        <v>0</v>
      </c>
      <c r="AH199" s="17">
        <v>0</v>
      </c>
      <c r="AI199" s="17">
        <v>2.0447493848050799E-3</v>
      </c>
      <c r="AJ199" s="17">
        <v>0</v>
      </c>
      <c r="AK199" s="17">
        <v>0</v>
      </c>
      <c r="AL199" s="17">
        <v>0</v>
      </c>
      <c r="AM199" s="17"/>
      <c r="AN199" s="17">
        <v>1.19310700513774E-3</v>
      </c>
      <c r="AO199" s="17">
        <v>0</v>
      </c>
      <c r="AP199" s="17"/>
      <c r="AQ199" s="17">
        <v>1.14502902550145E-3</v>
      </c>
      <c r="AR199" s="17">
        <v>0</v>
      </c>
      <c r="AS199" s="17"/>
      <c r="AT199" s="17">
        <v>7.7613096553714805E-4</v>
      </c>
      <c r="AU199" s="17">
        <v>0</v>
      </c>
      <c r="AV199" s="17"/>
      <c r="AW199" s="17">
        <v>1.21128445723193E-3</v>
      </c>
      <c r="AX199" s="17">
        <v>0</v>
      </c>
      <c r="AY199" s="17"/>
      <c r="AZ199" s="17">
        <v>1.33760412674637E-3</v>
      </c>
      <c r="BA199" s="17">
        <v>0</v>
      </c>
    </row>
    <row r="200" spans="2:53" x14ac:dyDescent="0.35">
      <c r="B200" t="s">
        <v>133</v>
      </c>
      <c r="C200" s="17">
        <v>6.6090585798253196E-4</v>
      </c>
      <c r="D200" s="17">
        <v>1.32216877119562E-3</v>
      </c>
      <c r="E200" s="17">
        <v>0</v>
      </c>
      <c r="F200" s="17"/>
      <c r="G200" s="17">
        <v>0</v>
      </c>
      <c r="H200" s="17">
        <v>1.12855604400795E-3</v>
      </c>
      <c r="I200" s="17">
        <v>0</v>
      </c>
      <c r="J200" s="17">
        <v>0</v>
      </c>
      <c r="K200" s="17">
        <v>0</v>
      </c>
      <c r="L200" s="17">
        <v>5.4037480566790502E-3</v>
      </c>
      <c r="M200" s="17"/>
      <c r="N200" s="17">
        <v>8.9943938344593996E-4</v>
      </c>
      <c r="O200" s="17">
        <v>0</v>
      </c>
      <c r="P200" s="17">
        <v>0</v>
      </c>
      <c r="Q200" s="17">
        <v>0</v>
      </c>
      <c r="R200" s="17"/>
      <c r="S200" s="17">
        <v>1.5380230479811899E-3</v>
      </c>
      <c r="T200" s="17">
        <v>0</v>
      </c>
      <c r="U200" s="17">
        <v>0</v>
      </c>
      <c r="V200" s="17">
        <v>3.7726979520693602E-3</v>
      </c>
      <c r="W200" s="17">
        <v>0</v>
      </c>
      <c r="X200" s="17">
        <v>0</v>
      </c>
      <c r="Y200" s="17">
        <v>0</v>
      </c>
      <c r="Z200" s="17">
        <v>0</v>
      </c>
      <c r="AA200" s="17">
        <v>0</v>
      </c>
      <c r="AB200" s="17"/>
      <c r="AC200" s="17">
        <v>0</v>
      </c>
      <c r="AD200" s="17">
        <v>0</v>
      </c>
      <c r="AE200" s="17">
        <v>0</v>
      </c>
      <c r="AF200" s="17">
        <v>0</v>
      </c>
      <c r="AG200" s="17">
        <v>0</v>
      </c>
      <c r="AH200" s="17">
        <v>0</v>
      </c>
      <c r="AI200" s="17">
        <v>2.0447493848050799E-3</v>
      </c>
      <c r="AJ200" s="17">
        <v>0</v>
      </c>
      <c r="AK200" s="17">
        <v>0</v>
      </c>
      <c r="AL200" s="17">
        <v>0</v>
      </c>
      <c r="AM200" s="17"/>
      <c r="AN200" s="17">
        <v>1.19310700513774E-3</v>
      </c>
      <c r="AO200" s="17">
        <v>0</v>
      </c>
      <c r="AP200" s="17"/>
      <c r="AQ200" s="17">
        <v>1.14502902550145E-3</v>
      </c>
      <c r="AR200" s="17">
        <v>0</v>
      </c>
      <c r="AS200" s="17"/>
      <c r="AT200" s="17">
        <v>7.7613096553714805E-4</v>
      </c>
      <c r="AU200" s="17">
        <v>0</v>
      </c>
      <c r="AV200" s="17"/>
      <c r="AW200" s="17">
        <v>1.21128445723193E-3</v>
      </c>
      <c r="AX200" s="17">
        <v>0</v>
      </c>
      <c r="AY200" s="17"/>
      <c r="AZ200" s="17">
        <v>1.33760412674637E-3</v>
      </c>
      <c r="BA200" s="17">
        <v>0</v>
      </c>
    </row>
    <row r="201" spans="2:53" x14ac:dyDescent="0.35">
      <c r="B201" t="s">
        <v>134</v>
      </c>
      <c r="C201" s="17">
        <v>5.9450165121643103E-4</v>
      </c>
      <c r="D201" s="17">
        <v>0</v>
      </c>
      <c r="E201" s="17">
        <v>1.1897529820987401E-3</v>
      </c>
      <c r="F201" s="17"/>
      <c r="G201" s="17">
        <v>1.20170355173619E-2</v>
      </c>
      <c r="H201" s="17">
        <v>0</v>
      </c>
      <c r="I201" s="17">
        <v>0</v>
      </c>
      <c r="J201" s="17">
        <v>0</v>
      </c>
      <c r="K201" s="17">
        <v>0</v>
      </c>
      <c r="L201" s="17">
        <v>0</v>
      </c>
      <c r="M201" s="17"/>
      <c r="N201" s="17">
        <v>8.0906863234647295E-4</v>
      </c>
      <c r="O201" s="17">
        <v>0</v>
      </c>
      <c r="P201" s="17">
        <v>0</v>
      </c>
      <c r="Q201" s="17">
        <v>0</v>
      </c>
      <c r="R201" s="17"/>
      <c r="S201" s="17">
        <v>0</v>
      </c>
      <c r="T201" s="17">
        <v>0</v>
      </c>
      <c r="U201" s="17">
        <v>0</v>
      </c>
      <c r="V201" s="17">
        <v>0</v>
      </c>
      <c r="W201" s="17">
        <v>0</v>
      </c>
      <c r="X201" s="17">
        <v>5.9583368594357897E-3</v>
      </c>
      <c r="Y201" s="17">
        <v>0</v>
      </c>
      <c r="Z201" s="17">
        <v>0</v>
      </c>
      <c r="AA201" s="17">
        <v>0</v>
      </c>
      <c r="AB201" s="17"/>
      <c r="AC201" s="17">
        <v>0</v>
      </c>
      <c r="AD201" s="17">
        <v>0</v>
      </c>
      <c r="AE201" s="17">
        <v>0</v>
      </c>
      <c r="AF201" s="17">
        <v>0</v>
      </c>
      <c r="AG201" s="17">
        <v>0</v>
      </c>
      <c r="AH201" s="17">
        <v>0</v>
      </c>
      <c r="AI201" s="17">
        <v>0</v>
      </c>
      <c r="AJ201" s="17">
        <v>0</v>
      </c>
      <c r="AK201" s="17">
        <v>0</v>
      </c>
      <c r="AL201" s="17">
        <v>0</v>
      </c>
      <c r="AM201" s="17"/>
      <c r="AN201" s="17">
        <v>1.0732301371900101E-3</v>
      </c>
      <c r="AO201" s="17">
        <v>0</v>
      </c>
      <c r="AP201" s="17"/>
      <c r="AQ201" s="17">
        <v>1.0299827700564E-3</v>
      </c>
      <c r="AR201" s="17">
        <v>0</v>
      </c>
      <c r="AS201" s="17"/>
      <c r="AT201" s="17">
        <v>0</v>
      </c>
      <c r="AU201" s="17">
        <v>4.3756233648830599E-3</v>
      </c>
      <c r="AV201" s="17"/>
      <c r="AW201" s="17">
        <v>1.0895812182923801E-3</v>
      </c>
      <c r="AX201" s="17">
        <v>0</v>
      </c>
      <c r="AY201" s="17"/>
      <c r="AZ201" s="17">
        <v>1.2032089781320199E-3</v>
      </c>
      <c r="BA201" s="17">
        <v>0</v>
      </c>
    </row>
    <row r="202" spans="2:53" x14ac:dyDescent="0.35">
      <c r="B202" t="s">
        <v>135</v>
      </c>
      <c r="C202" s="17">
        <v>3.7441754403046298E-4</v>
      </c>
      <c r="D202" s="17">
        <v>0</v>
      </c>
      <c r="E202" s="17">
        <v>7.4930723682406801E-4</v>
      </c>
      <c r="F202" s="17"/>
      <c r="G202" s="17">
        <v>7.5683371370477001E-3</v>
      </c>
      <c r="H202" s="17">
        <v>0</v>
      </c>
      <c r="I202" s="17">
        <v>0</v>
      </c>
      <c r="J202" s="17">
        <v>0</v>
      </c>
      <c r="K202" s="17">
        <v>0</v>
      </c>
      <c r="L202" s="17">
        <v>0</v>
      </c>
      <c r="M202" s="17"/>
      <c r="N202" s="17">
        <v>0</v>
      </c>
      <c r="O202" s="17">
        <v>3.5482487784013299E-3</v>
      </c>
      <c r="P202" s="17">
        <v>0</v>
      </c>
      <c r="Q202" s="17">
        <v>0</v>
      </c>
      <c r="R202" s="17"/>
      <c r="S202" s="17">
        <v>2.3367003025841601E-3</v>
      </c>
      <c r="T202" s="17">
        <v>0</v>
      </c>
      <c r="U202" s="17">
        <v>0</v>
      </c>
      <c r="V202" s="17">
        <v>0</v>
      </c>
      <c r="W202" s="17">
        <v>0</v>
      </c>
      <c r="X202" s="17">
        <v>0</v>
      </c>
      <c r="Y202" s="17">
        <v>0</v>
      </c>
      <c r="Z202" s="17">
        <v>0</v>
      </c>
      <c r="AA202" s="17">
        <v>0</v>
      </c>
      <c r="AB202" s="17"/>
      <c r="AC202" s="17">
        <v>0</v>
      </c>
      <c r="AD202" s="17">
        <v>0</v>
      </c>
      <c r="AE202" s="17">
        <v>0</v>
      </c>
      <c r="AF202" s="17">
        <v>0</v>
      </c>
      <c r="AG202" s="17">
        <v>0</v>
      </c>
      <c r="AH202" s="17">
        <v>0</v>
      </c>
      <c r="AI202" s="17">
        <v>0</v>
      </c>
      <c r="AJ202" s="17">
        <v>0</v>
      </c>
      <c r="AK202" s="17">
        <v>0</v>
      </c>
      <c r="AL202" s="17">
        <v>0</v>
      </c>
      <c r="AM202" s="17"/>
      <c r="AN202" s="17">
        <v>0</v>
      </c>
      <c r="AO202" s="17">
        <v>8.8942980611724203E-4</v>
      </c>
      <c r="AP202" s="17"/>
      <c r="AQ202" s="17">
        <v>0</v>
      </c>
      <c r="AR202" s="17">
        <v>9.5316181562273298E-4</v>
      </c>
      <c r="AS202" s="17"/>
      <c r="AT202" s="17">
        <v>4.3969507374239499E-4</v>
      </c>
      <c r="AU202" s="17">
        <v>0</v>
      </c>
      <c r="AV202" s="17"/>
      <c r="AW202" s="17">
        <v>6.8621899189012401E-4</v>
      </c>
      <c r="AX202" s="17">
        <v>0</v>
      </c>
      <c r="AY202" s="17"/>
      <c r="AZ202" s="17">
        <v>0</v>
      </c>
      <c r="BA202" s="17">
        <v>7.4009713802913597E-4</v>
      </c>
    </row>
    <row r="203" spans="2:53" x14ac:dyDescent="0.35">
      <c r="B203" t="s">
        <v>70</v>
      </c>
      <c r="C203" s="17">
        <v>6.5252618548856302E-3</v>
      </c>
      <c r="D203" s="17">
        <v>7.2313407986370698E-3</v>
      </c>
      <c r="E203" s="17">
        <v>5.8248060443024602E-3</v>
      </c>
      <c r="F203" s="17"/>
      <c r="G203" s="17">
        <v>0</v>
      </c>
      <c r="H203" s="17">
        <v>0</v>
      </c>
      <c r="I203" s="17">
        <v>3.5288053886897799E-3</v>
      </c>
      <c r="J203" s="17">
        <v>7.3338895894180904E-3</v>
      </c>
      <c r="K203" s="17">
        <v>1.63480103730471E-2</v>
      </c>
      <c r="L203" s="17">
        <v>1.8343673173585699E-2</v>
      </c>
      <c r="M203" s="17"/>
      <c r="N203" s="17">
        <v>4.1923598884845798E-3</v>
      </c>
      <c r="O203" s="17">
        <v>1.79888659018528E-2</v>
      </c>
      <c r="P203" s="17">
        <v>9.2438905023509103E-3</v>
      </c>
      <c r="Q203" s="17">
        <v>1.22127544943363E-2</v>
      </c>
      <c r="R203" s="17"/>
      <c r="S203" s="17">
        <v>9.2281386628519195E-3</v>
      </c>
      <c r="T203" s="17">
        <v>1.39980197591005E-2</v>
      </c>
      <c r="U203" s="17">
        <v>0</v>
      </c>
      <c r="V203" s="17">
        <v>3.7726979520693602E-3</v>
      </c>
      <c r="W203" s="17">
        <v>0</v>
      </c>
      <c r="X203" s="17">
        <v>0</v>
      </c>
      <c r="Y203" s="17">
        <v>8.4751076368532498E-3</v>
      </c>
      <c r="Z203" s="17">
        <v>1.3362911543357199E-2</v>
      </c>
      <c r="AA203" s="17">
        <v>6.7247340662675101E-3</v>
      </c>
      <c r="AB203" s="17"/>
      <c r="AC203" s="17">
        <v>0</v>
      </c>
      <c r="AD203" s="17">
        <v>1.00954756134022E-2</v>
      </c>
      <c r="AE203" s="17">
        <v>1.03258566498792E-2</v>
      </c>
      <c r="AF203" s="17">
        <v>4.1764023766509796E-3</v>
      </c>
      <c r="AG203" s="17">
        <v>0</v>
      </c>
      <c r="AH203" s="17">
        <v>1.43153992495596E-2</v>
      </c>
      <c r="AI203" s="17">
        <v>6.0711545110981296E-3</v>
      </c>
      <c r="AJ203" s="17">
        <v>0</v>
      </c>
      <c r="AK203" s="17">
        <v>8.5941796979031801E-3</v>
      </c>
      <c r="AL203" s="17">
        <v>4.3257921583373304E-3</v>
      </c>
      <c r="AM203" s="17"/>
      <c r="AN203" s="17">
        <v>4.4489324667313599E-4</v>
      </c>
      <c r="AO203" s="17">
        <v>1.4329925092610401E-2</v>
      </c>
      <c r="AP203" s="17"/>
      <c r="AQ203" s="17">
        <v>3.3167441192455001E-3</v>
      </c>
      <c r="AR203" s="17">
        <v>9.8558095156393005E-3</v>
      </c>
      <c r="AS203" s="17"/>
      <c r="AT203" s="17">
        <v>5.70224084948023E-3</v>
      </c>
      <c r="AU203" s="17">
        <v>1.22883712661197E-2</v>
      </c>
      <c r="AV203" s="17"/>
      <c r="AW203" s="17">
        <v>6.1174859338131203E-3</v>
      </c>
      <c r="AX203" s="17">
        <v>7.0617391616073499E-3</v>
      </c>
      <c r="AY203" s="17"/>
      <c r="AZ203" s="17">
        <v>1.8499604375725499E-3</v>
      </c>
      <c r="BA203" s="17">
        <v>1.10914536676426E-2</v>
      </c>
    </row>
    <row r="204" spans="2:53" x14ac:dyDescent="0.3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row>
    <row r="205" spans="2:53" x14ac:dyDescent="0.35">
      <c r="B205" s="6" t="s">
        <v>137</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row>
    <row r="206" spans="2:53" x14ac:dyDescent="0.35">
      <c r="B206" s="24" t="s">
        <v>72</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row>
    <row r="207" spans="2:53" x14ac:dyDescent="0.35">
      <c r="B207" t="s">
        <v>86</v>
      </c>
      <c r="C207" s="17">
        <v>0.45103260628736302</v>
      </c>
      <c r="D207" s="17">
        <v>0.49597474279481402</v>
      </c>
      <c r="E207" s="17">
        <v>0.40595679191681799</v>
      </c>
      <c r="F207" s="17"/>
      <c r="G207" s="17">
        <v>0.46529080605518802</v>
      </c>
      <c r="H207" s="17">
        <v>0.57668892168313601</v>
      </c>
      <c r="I207" s="17">
        <v>0.50937383552787996</v>
      </c>
      <c r="J207" s="17">
        <v>0.41916942560706799</v>
      </c>
      <c r="K207" s="17">
        <v>0.30437872754880702</v>
      </c>
      <c r="L207" s="17">
        <v>0.25519977580643199</v>
      </c>
      <c r="M207" s="17"/>
      <c r="N207" s="17">
        <v>0.49084075343727501</v>
      </c>
      <c r="O207" s="17">
        <v>0.38106179299759801</v>
      </c>
      <c r="P207" s="17">
        <v>0.29893772744302699</v>
      </c>
      <c r="Q207" s="17">
        <v>0.36866624542047699</v>
      </c>
      <c r="R207" s="17"/>
      <c r="S207" s="17">
        <v>0.51205220876536095</v>
      </c>
      <c r="T207" s="17">
        <v>0.39096316235178702</v>
      </c>
      <c r="U207" s="17">
        <v>0.441646574732732</v>
      </c>
      <c r="V207" s="17">
        <v>0.48550684834866098</v>
      </c>
      <c r="W207" s="17">
        <v>0.47722876509305701</v>
      </c>
      <c r="X207" s="17">
        <v>0.468360284055447</v>
      </c>
      <c r="Y207" s="17">
        <v>0.38130445838642102</v>
      </c>
      <c r="Z207" s="17">
        <v>0.46464830371176802</v>
      </c>
      <c r="AA207" s="17">
        <v>0.44468056631875902</v>
      </c>
      <c r="AB207" s="17"/>
      <c r="AC207" s="17">
        <v>0.48802037474794602</v>
      </c>
      <c r="AD207" s="17">
        <v>0.40859940152032198</v>
      </c>
      <c r="AE207" s="17">
        <v>0.53520857679811296</v>
      </c>
      <c r="AF207" s="17">
        <v>0.49975258634422098</v>
      </c>
      <c r="AG207" s="17">
        <v>0.51976033313201397</v>
      </c>
      <c r="AH207" s="17">
        <v>0.437788550002712</v>
      </c>
      <c r="AI207" s="17">
        <v>0.39553231095253999</v>
      </c>
      <c r="AJ207" s="17">
        <v>0.53303115235734499</v>
      </c>
      <c r="AK207" s="17">
        <v>0.66864324448331203</v>
      </c>
      <c r="AL207" s="17">
        <v>0.25690451155148403</v>
      </c>
      <c r="AM207" s="17"/>
      <c r="AN207" s="17">
        <v>0.61175426335741101</v>
      </c>
      <c r="AO207" s="17">
        <v>0.25311330634343499</v>
      </c>
      <c r="AP207" s="17"/>
      <c r="AQ207" s="17">
        <v>0.58485087639376199</v>
      </c>
      <c r="AR207" s="17">
        <v>0.27787416316906899</v>
      </c>
      <c r="AS207" s="17"/>
      <c r="AT207" s="17">
        <v>0.48116104271702897</v>
      </c>
      <c r="AU207" s="17">
        <v>0.28989616728230799</v>
      </c>
      <c r="AV207" s="17"/>
      <c r="AW207" s="17">
        <v>0.45414681047267902</v>
      </c>
      <c r="AX207" s="17">
        <v>0.44796542919731003</v>
      </c>
      <c r="AY207" s="17"/>
      <c r="AZ207" s="17">
        <v>0.66593711502036501</v>
      </c>
      <c r="BA207" s="17">
        <v>0.241213923221582</v>
      </c>
    </row>
    <row r="208" spans="2:53" x14ac:dyDescent="0.35">
      <c r="B208" t="s">
        <v>87</v>
      </c>
      <c r="C208" s="17">
        <v>0.42059398111005197</v>
      </c>
      <c r="D208" s="17">
        <v>0.41716248238501802</v>
      </c>
      <c r="E208" s="17">
        <v>0.42440387286738301</v>
      </c>
      <c r="F208" s="17"/>
      <c r="G208" s="17">
        <v>0.42246116217936902</v>
      </c>
      <c r="H208" s="17">
        <v>0.34935031668754002</v>
      </c>
      <c r="I208" s="17">
        <v>0.38595577190778402</v>
      </c>
      <c r="J208" s="17">
        <v>0.44945450405919002</v>
      </c>
      <c r="K208" s="17">
        <v>0.49234049650547301</v>
      </c>
      <c r="L208" s="17">
        <v>0.52189144050215097</v>
      </c>
      <c r="M208" s="17"/>
      <c r="N208" s="17">
        <v>0.42142072000854802</v>
      </c>
      <c r="O208" s="17">
        <v>0.39895388761832001</v>
      </c>
      <c r="P208" s="17">
        <v>0.44122711916635698</v>
      </c>
      <c r="Q208" s="17">
        <v>0.40799420775532502</v>
      </c>
      <c r="R208" s="17"/>
      <c r="S208" s="17">
        <v>0.38608034773761202</v>
      </c>
      <c r="T208" s="17">
        <v>0.47539266285239501</v>
      </c>
      <c r="U208" s="17">
        <v>0.34336398522089301</v>
      </c>
      <c r="V208" s="17">
        <v>0.400867686814667</v>
      </c>
      <c r="W208" s="17">
        <v>0.395276002835037</v>
      </c>
      <c r="X208" s="17">
        <v>0.425476041969576</v>
      </c>
      <c r="Y208" s="17">
        <v>0.47551146029111702</v>
      </c>
      <c r="Z208" s="17">
        <v>0.42033146734202598</v>
      </c>
      <c r="AA208" s="17">
        <v>0.44332365820218</v>
      </c>
      <c r="AB208" s="17"/>
      <c r="AC208" s="17">
        <v>0.41428552709244798</v>
      </c>
      <c r="AD208" s="17">
        <v>0.35624483294572301</v>
      </c>
      <c r="AE208" s="17">
        <v>0.41413539271431199</v>
      </c>
      <c r="AF208" s="17">
        <v>0.44130806890346802</v>
      </c>
      <c r="AG208" s="17">
        <v>0.33836534116841299</v>
      </c>
      <c r="AH208" s="17">
        <v>0.45839857106356902</v>
      </c>
      <c r="AI208" s="17">
        <v>0.43547235924410399</v>
      </c>
      <c r="AJ208" s="17">
        <v>0.36057666291605001</v>
      </c>
      <c r="AK208" s="17">
        <v>0.29456757906277797</v>
      </c>
      <c r="AL208" s="17">
        <v>0.62307677838381603</v>
      </c>
      <c r="AM208" s="17"/>
      <c r="AN208" s="17">
        <v>0.36345398037073101</v>
      </c>
      <c r="AO208" s="17">
        <v>0.48481584402196898</v>
      </c>
      <c r="AP208" s="17"/>
      <c r="AQ208" s="17">
        <v>0.373491464475671</v>
      </c>
      <c r="AR208" s="17">
        <v>0.47976884155407501</v>
      </c>
      <c r="AS208" s="17"/>
      <c r="AT208" s="17">
        <v>0.41535228504049299</v>
      </c>
      <c r="AU208" s="17">
        <v>0.438572329027826</v>
      </c>
      <c r="AV208" s="17"/>
      <c r="AW208" s="17">
        <v>0.398235072082956</v>
      </c>
      <c r="AX208" s="17">
        <v>0.44774092579442698</v>
      </c>
      <c r="AY208" s="17"/>
      <c r="AZ208" s="17">
        <v>0.31869741764419501</v>
      </c>
      <c r="BA208" s="17">
        <v>0.52007911002327301</v>
      </c>
    </row>
    <row r="209" spans="2:53" x14ac:dyDescent="0.35">
      <c r="B209" t="s">
        <v>88</v>
      </c>
      <c r="C209" s="17">
        <v>9.6932949661945503E-2</v>
      </c>
      <c r="D209" s="17">
        <v>6.2748027189942504E-2</v>
      </c>
      <c r="E209" s="17">
        <v>0.130844871246102</v>
      </c>
      <c r="F209" s="17"/>
      <c r="G209" s="17">
        <v>8.9767280304260094E-2</v>
      </c>
      <c r="H209" s="17">
        <v>6.7922760432262794E-2</v>
      </c>
      <c r="I209" s="17">
        <v>8.6546688748605896E-2</v>
      </c>
      <c r="J209" s="17">
        <v>9.9941459900141305E-2</v>
      </c>
      <c r="K209" s="17">
        <v>0.12794585303662601</v>
      </c>
      <c r="L209" s="17">
        <v>0.151816914948432</v>
      </c>
      <c r="M209" s="17"/>
      <c r="N209" s="17">
        <v>7.0738698558062404E-2</v>
      </c>
      <c r="O209" s="17">
        <v>0.149741102420792</v>
      </c>
      <c r="P209" s="17">
        <v>0.19125217567066599</v>
      </c>
      <c r="Q209" s="17">
        <v>0.164757228362651</v>
      </c>
      <c r="R209" s="17"/>
      <c r="S209" s="17">
        <v>8.3292504043506799E-2</v>
      </c>
      <c r="T209" s="17">
        <v>7.4330301005920196E-2</v>
      </c>
      <c r="U209" s="17">
        <v>0.159433884229952</v>
      </c>
      <c r="V209" s="17">
        <v>9.4687887423281894E-2</v>
      </c>
      <c r="W209" s="17">
        <v>0.102848873447307</v>
      </c>
      <c r="X209" s="17">
        <v>8.2621877272805094E-2</v>
      </c>
      <c r="Y209" s="17">
        <v>0.124033355230426</v>
      </c>
      <c r="Z209" s="17">
        <v>6.1907871589578202E-2</v>
      </c>
      <c r="AA209" s="17">
        <v>9.5054232451444995E-2</v>
      </c>
      <c r="AB209" s="17"/>
      <c r="AC209" s="17">
        <v>7.2775659219813299E-2</v>
      </c>
      <c r="AD209" s="17">
        <v>0.16910948795070199</v>
      </c>
      <c r="AE209" s="17">
        <v>4.7083113240755897E-2</v>
      </c>
      <c r="AF209" s="17">
        <v>5.1578824934131101E-2</v>
      </c>
      <c r="AG209" s="17">
        <v>0.11275466024924501</v>
      </c>
      <c r="AH209" s="17">
        <v>7.1625351539229304E-2</v>
      </c>
      <c r="AI209" s="17">
        <v>0.121621056110475</v>
      </c>
      <c r="AJ209" s="17">
        <v>0.106392184726605</v>
      </c>
      <c r="AK209" s="17">
        <v>2.8194996756007298E-2</v>
      </c>
      <c r="AL209" s="17">
        <v>9.5116970154026606E-2</v>
      </c>
      <c r="AM209" s="17"/>
      <c r="AN209" s="17">
        <v>2.2607348341550201E-2</v>
      </c>
      <c r="AO209" s="17">
        <v>0.194371941270503</v>
      </c>
      <c r="AP209" s="17"/>
      <c r="AQ209" s="17">
        <v>3.1124338761081199E-2</v>
      </c>
      <c r="AR209" s="17">
        <v>0.18352732312127501</v>
      </c>
      <c r="AS209" s="17"/>
      <c r="AT209" s="17">
        <v>8.1560548038237798E-2</v>
      </c>
      <c r="AU209" s="17">
        <v>0.189356746330889</v>
      </c>
      <c r="AV209" s="17"/>
      <c r="AW209" s="17">
        <v>0.10221218328774</v>
      </c>
      <c r="AX209" s="17">
        <v>9.1200784651748898E-2</v>
      </c>
      <c r="AY209" s="17"/>
      <c r="AZ209" s="17">
        <v>1.43520708748871E-2</v>
      </c>
      <c r="BA209" s="17">
        <v>0.17755950950319399</v>
      </c>
    </row>
    <row r="210" spans="2:53" x14ac:dyDescent="0.35">
      <c r="B210" t="s">
        <v>89</v>
      </c>
      <c r="C210" s="17">
        <v>2.2590944376867102E-2</v>
      </c>
      <c r="D210" s="17">
        <v>1.7455291478161501E-2</v>
      </c>
      <c r="E210" s="17">
        <v>2.7746921440782502E-2</v>
      </c>
      <c r="F210" s="17"/>
      <c r="G210" s="17">
        <v>0</v>
      </c>
      <c r="H210" s="17">
        <v>3.47713934724274E-3</v>
      </c>
      <c r="I210" s="17">
        <v>1.6113117125233199E-2</v>
      </c>
      <c r="J210" s="17">
        <v>2.6166905336341698E-2</v>
      </c>
      <c r="K210" s="17">
        <v>5.9412870589540999E-2</v>
      </c>
      <c r="L210" s="17">
        <v>3.1852111435077303E-2</v>
      </c>
      <c r="M210" s="17"/>
      <c r="N210" s="17">
        <v>1.4033428598962099E-2</v>
      </c>
      <c r="O210" s="17">
        <v>4.4448419469248698E-2</v>
      </c>
      <c r="P210" s="17">
        <v>5.1199686164151499E-2</v>
      </c>
      <c r="Q210" s="17">
        <v>1.0384885195383499E-2</v>
      </c>
      <c r="R210" s="17"/>
      <c r="S210" s="17">
        <v>9.2874696642657201E-3</v>
      </c>
      <c r="T210" s="17">
        <v>3.7209579528492097E-2</v>
      </c>
      <c r="U210" s="17">
        <v>3.7905171514367099E-2</v>
      </c>
      <c r="V210" s="17">
        <v>1.5179059214559599E-2</v>
      </c>
      <c r="W210" s="17">
        <v>1.11717873734343E-2</v>
      </c>
      <c r="X210" s="17">
        <v>2.35417967021724E-2</v>
      </c>
      <c r="Y210" s="17">
        <v>1.9150726092036E-2</v>
      </c>
      <c r="Z210" s="17">
        <v>5.3112357356626803E-2</v>
      </c>
      <c r="AA210" s="17">
        <v>1.357917591694E-2</v>
      </c>
      <c r="AB210" s="17"/>
      <c r="AC210" s="17">
        <v>1.03768586455105E-2</v>
      </c>
      <c r="AD210" s="17">
        <v>6.60462775832521E-2</v>
      </c>
      <c r="AE210" s="17">
        <v>3.5729172468197301E-3</v>
      </c>
      <c r="AF210" s="17">
        <v>4.6832875078521002E-3</v>
      </c>
      <c r="AG210" s="17">
        <v>0</v>
      </c>
      <c r="AH210" s="17">
        <v>1.32295530034714E-2</v>
      </c>
      <c r="AI210" s="17">
        <v>3.3582761612092102E-2</v>
      </c>
      <c r="AJ210" s="17">
        <v>0</v>
      </c>
      <c r="AK210" s="17">
        <v>8.5941796979031801E-3</v>
      </c>
      <c r="AL210" s="17">
        <v>2.49017399106733E-2</v>
      </c>
      <c r="AM210" s="17"/>
      <c r="AN210" s="17">
        <v>2.1844079303079801E-3</v>
      </c>
      <c r="AO210" s="17">
        <v>5.0188272404333802E-2</v>
      </c>
      <c r="AP210" s="17"/>
      <c r="AQ210" s="17">
        <v>7.1001859640071503E-3</v>
      </c>
      <c r="AR210" s="17">
        <v>4.4168623115816097E-2</v>
      </c>
      <c r="AS210" s="17"/>
      <c r="AT210" s="17">
        <v>1.7556273596963799E-2</v>
      </c>
      <c r="AU210" s="17">
        <v>5.6276990933777402E-2</v>
      </c>
      <c r="AV210" s="17"/>
      <c r="AW210" s="17">
        <v>3.1028494537740699E-2</v>
      </c>
      <c r="AX210" s="17">
        <v>1.25475829954447E-2</v>
      </c>
      <c r="AY210" s="17"/>
      <c r="AZ210" s="17">
        <v>0</v>
      </c>
      <c r="BA210" s="17">
        <v>4.46472624425601E-2</v>
      </c>
    </row>
    <row r="211" spans="2:53" x14ac:dyDescent="0.35">
      <c r="B211" t="s">
        <v>69</v>
      </c>
      <c r="C211" s="17">
        <v>8.8495185637717608E-3</v>
      </c>
      <c r="D211" s="17">
        <v>6.6594561520633196E-3</v>
      </c>
      <c r="E211" s="17">
        <v>1.10475425289157E-2</v>
      </c>
      <c r="F211" s="17"/>
      <c r="G211" s="17">
        <v>2.2480751461183401E-2</v>
      </c>
      <c r="H211" s="17">
        <v>2.5608618498187598E-3</v>
      </c>
      <c r="I211" s="17">
        <v>2.0105866904966498E-3</v>
      </c>
      <c r="J211" s="17">
        <v>5.2677050972591202E-3</v>
      </c>
      <c r="K211" s="17">
        <v>1.5922052319552901E-2</v>
      </c>
      <c r="L211" s="17">
        <v>3.9239757307908102E-2</v>
      </c>
      <c r="M211" s="17"/>
      <c r="N211" s="17">
        <v>2.9663993971523099E-3</v>
      </c>
      <c r="O211" s="17">
        <v>2.5794797494041899E-2</v>
      </c>
      <c r="P211" s="17">
        <v>1.7383291555798899E-2</v>
      </c>
      <c r="Q211" s="17">
        <v>4.8197433266162201E-2</v>
      </c>
      <c r="R211" s="17"/>
      <c r="S211" s="17">
        <v>9.2874697892539899E-3</v>
      </c>
      <c r="T211" s="17">
        <v>2.2104294261406199E-2</v>
      </c>
      <c r="U211" s="17">
        <v>1.76503843020554E-2</v>
      </c>
      <c r="V211" s="17">
        <v>3.75851819882999E-3</v>
      </c>
      <c r="W211" s="17">
        <v>1.3474571251165701E-2</v>
      </c>
      <c r="X211" s="17">
        <v>0</v>
      </c>
      <c r="Y211" s="17">
        <v>0</v>
      </c>
      <c r="Z211" s="17">
        <v>0</v>
      </c>
      <c r="AA211" s="17">
        <v>3.36236711067526E-3</v>
      </c>
      <c r="AB211" s="17"/>
      <c r="AC211" s="17">
        <v>1.4541580294282199E-2</v>
      </c>
      <c r="AD211" s="17">
        <v>0</v>
      </c>
      <c r="AE211" s="17">
        <v>0</v>
      </c>
      <c r="AF211" s="17">
        <v>2.6772323103280201E-3</v>
      </c>
      <c r="AG211" s="17">
        <v>2.9119665450328801E-2</v>
      </c>
      <c r="AH211" s="17">
        <v>1.8957974391018199E-2</v>
      </c>
      <c r="AI211" s="17">
        <v>1.3791512080788999E-2</v>
      </c>
      <c r="AJ211" s="17">
        <v>0</v>
      </c>
      <c r="AK211" s="17">
        <v>0</v>
      </c>
      <c r="AL211" s="17">
        <v>0</v>
      </c>
      <c r="AM211" s="17"/>
      <c r="AN211" s="17">
        <v>0</v>
      </c>
      <c r="AO211" s="17">
        <v>1.7510635959759199E-2</v>
      </c>
      <c r="AP211" s="17"/>
      <c r="AQ211" s="17">
        <v>3.43313440547839E-3</v>
      </c>
      <c r="AR211" s="17">
        <v>1.46610490397652E-2</v>
      </c>
      <c r="AS211" s="17"/>
      <c r="AT211" s="17">
        <v>4.3698506072756896E-3</v>
      </c>
      <c r="AU211" s="17">
        <v>2.5897766425200398E-2</v>
      </c>
      <c r="AV211" s="17"/>
      <c r="AW211" s="17">
        <v>1.4377439618883801E-2</v>
      </c>
      <c r="AX211" s="17">
        <v>5.4527736107036799E-4</v>
      </c>
      <c r="AY211" s="17"/>
      <c r="AZ211" s="17">
        <v>1.0133964605530601E-3</v>
      </c>
      <c r="BA211" s="17">
        <v>1.65001948093908E-2</v>
      </c>
    </row>
    <row r="212" spans="2:53" x14ac:dyDescent="0.35">
      <c r="B212" t="s">
        <v>90</v>
      </c>
      <c r="C212" s="17">
        <v>0.87162658739741605</v>
      </c>
      <c r="D212" s="17">
        <v>0.91313722517983298</v>
      </c>
      <c r="E212" s="17">
        <v>0.83036066478420001</v>
      </c>
      <c r="F212" s="17"/>
      <c r="G212" s="17">
        <v>0.88775196823455604</v>
      </c>
      <c r="H212" s="17">
        <v>0.92603923837067603</v>
      </c>
      <c r="I212" s="17">
        <v>0.89532960743566403</v>
      </c>
      <c r="J212" s="17">
        <v>0.86862392966625801</v>
      </c>
      <c r="K212" s="17">
        <v>0.79671922405428097</v>
      </c>
      <c r="L212" s="17">
        <v>0.77709121630858202</v>
      </c>
      <c r="M212" s="17"/>
      <c r="N212" s="17">
        <v>0.91226147344582298</v>
      </c>
      <c r="O212" s="17">
        <v>0.78001568061591697</v>
      </c>
      <c r="P212" s="17">
        <v>0.74016484660938298</v>
      </c>
      <c r="Q212" s="17">
        <v>0.77666045317580301</v>
      </c>
      <c r="R212" s="17"/>
      <c r="S212" s="17">
        <v>0.89813255650297397</v>
      </c>
      <c r="T212" s="17">
        <v>0.86635582520418097</v>
      </c>
      <c r="U212" s="17">
        <v>0.78501055995362601</v>
      </c>
      <c r="V212" s="17">
        <v>0.88637453516332898</v>
      </c>
      <c r="W212" s="17">
        <v>0.87250476792809395</v>
      </c>
      <c r="X212" s="17">
        <v>0.89383632602502305</v>
      </c>
      <c r="Y212" s="17">
        <v>0.85681591867753804</v>
      </c>
      <c r="Z212" s="17">
        <v>0.88497977105379499</v>
      </c>
      <c r="AA212" s="17">
        <v>0.88800422452093997</v>
      </c>
      <c r="AB212" s="17"/>
      <c r="AC212" s="17">
        <v>0.90230590184039405</v>
      </c>
      <c r="AD212" s="17">
        <v>0.76484423446604499</v>
      </c>
      <c r="AE212" s="17">
        <v>0.94934396951242395</v>
      </c>
      <c r="AF212" s="17">
        <v>0.941060655247689</v>
      </c>
      <c r="AG212" s="17">
        <v>0.85812567430042597</v>
      </c>
      <c r="AH212" s="17">
        <v>0.89618712106628096</v>
      </c>
      <c r="AI212" s="17">
        <v>0.83100467019664404</v>
      </c>
      <c r="AJ212" s="17">
        <v>0.89360781527339495</v>
      </c>
      <c r="AK212" s="17">
        <v>0.96321082354609</v>
      </c>
      <c r="AL212" s="17">
        <v>0.8799812899353</v>
      </c>
      <c r="AM212" s="17"/>
      <c r="AN212" s="17">
        <v>0.97520824372814197</v>
      </c>
      <c r="AO212" s="17">
        <v>0.73792915036540396</v>
      </c>
      <c r="AP212" s="17"/>
      <c r="AQ212" s="17">
        <v>0.95834234086943304</v>
      </c>
      <c r="AR212" s="17">
        <v>0.75764300472314405</v>
      </c>
      <c r="AS212" s="17"/>
      <c r="AT212" s="17">
        <v>0.89651332775752302</v>
      </c>
      <c r="AU212" s="17">
        <v>0.72846849631013399</v>
      </c>
      <c r="AV212" s="17"/>
      <c r="AW212" s="17">
        <v>0.85238188255563496</v>
      </c>
      <c r="AX212" s="17">
        <v>0.89570635499173601</v>
      </c>
      <c r="AY212" s="17"/>
      <c r="AZ212" s="17">
        <v>0.98463453266456002</v>
      </c>
      <c r="BA212" s="17">
        <v>0.76129303324485498</v>
      </c>
    </row>
    <row r="213" spans="2:53"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row>
    <row r="214" spans="2:53" x14ac:dyDescent="0.35">
      <c r="B214" s="6" t="s">
        <v>142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row>
    <row r="215" spans="2:53" x14ac:dyDescent="0.35">
      <c r="B215" s="24" t="s">
        <v>72</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row>
    <row r="216" spans="2:53" x14ac:dyDescent="0.35">
      <c r="B216" t="s">
        <v>138</v>
      </c>
      <c r="C216" s="17">
        <v>0.32276626708431</v>
      </c>
      <c r="D216" s="17">
        <v>0.33176726762922998</v>
      </c>
      <c r="E216" s="17">
        <v>0.31405564774504402</v>
      </c>
      <c r="F216" s="17"/>
      <c r="G216" s="17">
        <v>0.39913377309092302</v>
      </c>
      <c r="H216" s="17">
        <v>0.34227828260329002</v>
      </c>
      <c r="I216" s="17">
        <v>0.384219084182854</v>
      </c>
      <c r="J216" s="17">
        <v>0.30842830180748199</v>
      </c>
      <c r="K216" s="17">
        <v>0.23146465230004101</v>
      </c>
      <c r="L216" s="17">
        <v>0.217114402401061</v>
      </c>
      <c r="M216" s="17"/>
      <c r="N216" s="17">
        <v>0.33764905875822698</v>
      </c>
      <c r="O216" s="17">
        <v>0.21776062790640699</v>
      </c>
      <c r="P216" s="17">
        <v>0.29572565299394299</v>
      </c>
      <c r="Q216" s="17">
        <v>0.41259768695686799</v>
      </c>
      <c r="R216" s="17"/>
      <c r="S216" s="17">
        <v>0.353603867835527</v>
      </c>
      <c r="T216" s="17">
        <v>0.28620069931950198</v>
      </c>
      <c r="U216" s="17">
        <v>0.293017236992903</v>
      </c>
      <c r="V216" s="17">
        <v>0.34195821900511197</v>
      </c>
      <c r="W216" s="17">
        <v>0.34137772008429401</v>
      </c>
      <c r="X216" s="17">
        <v>0.32351171315056299</v>
      </c>
      <c r="Y216" s="17">
        <v>0.31977819245281203</v>
      </c>
      <c r="Z216" s="17">
        <v>0.43403365532895799</v>
      </c>
      <c r="AA216" s="17">
        <v>0.282508703518492</v>
      </c>
      <c r="AB216" s="17"/>
      <c r="AC216" s="17">
        <v>0.27405241664350199</v>
      </c>
      <c r="AD216" s="17">
        <v>0.321642432475295</v>
      </c>
      <c r="AE216" s="17">
        <v>0.36136515272914999</v>
      </c>
      <c r="AF216" s="17">
        <v>0.42002601895139702</v>
      </c>
      <c r="AG216" s="17">
        <v>0.32120843120043402</v>
      </c>
      <c r="AH216" s="17">
        <v>0.30856054872258598</v>
      </c>
      <c r="AI216" s="17">
        <v>0.27942405743667598</v>
      </c>
      <c r="AJ216" s="17">
        <v>0.371814617278662</v>
      </c>
      <c r="AK216" s="17">
        <v>0.43377762222258998</v>
      </c>
      <c r="AL216" s="17">
        <v>0.26072720882176997</v>
      </c>
      <c r="AM216" s="17"/>
      <c r="AN216" s="17">
        <v>0.42766826171265099</v>
      </c>
      <c r="AO216" s="17">
        <v>0.190980062562283</v>
      </c>
      <c r="AP216" s="17"/>
      <c r="AQ216" s="17">
        <v>0.41526267304079201</v>
      </c>
      <c r="AR216" s="17">
        <v>0.19880320176272001</v>
      </c>
      <c r="AS216" s="17"/>
      <c r="AT216" s="17">
        <v>0.33831509301399298</v>
      </c>
      <c r="AU216" s="17">
        <v>0.23684991952461401</v>
      </c>
      <c r="AV216" s="17"/>
      <c r="AW216" s="17">
        <v>0.36433960909296198</v>
      </c>
      <c r="AX216" s="17">
        <v>0.27386159325630399</v>
      </c>
      <c r="AY216" s="17"/>
      <c r="AZ216" s="17">
        <v>0.495401750424804</v>
      </c>
      <c r="BA216" s="17">
        <v>0.15421629119743999</v>
      </c>
    </row>
    <row r="217" spans="2:53" x14ac:dyDescent="0.35">
      <c r="B217" t="s">
        <v>139</v>
      </c>
      <c r="C217" s="17">
        <v>0.47099582964123998</v>
      </c>
      <c r="D217" s="17">
        <v>0.49318034401724098</v>
      </c>
      <c r="E217" s="17">
        <v>0.44869559721146002</v>
      </c>
      <c r="F217" s="17"/>
      <c r="G217" s="17">
        <v>0.404157282241213</v>
      </c>
      <c r="H217" s="17">
        <v>0.51594802495388903</v>
      </c>
      <c r="I217" s="17">
        <v>0.46323024633394</v>
      </c>
      <c r="J217" s="17">
        <v>0.47577522078408102</v>
      </c>
      <c r="K217" s="17">
        <v>0.450656813443291</v>
      </c>
      <c r="L217" s="17">
        <v>0.44077164935187602</v>
      </c>
      <c r="M217" s="17"/>
      <c r="N217" s="17">
        <v>0.50790692022494</v>
      </c>
      <c r="O217" s="17">
        <v>0.45132164660277901</v>
      </c>
      <c r="P217" s="17">
        <v>0.336786015189868</v>
      </c>
      <c r="Q217" s="17">
        <v>0.24525446571085399</v>
      </c>
      <c r="R217" s="17"/>
      <c r="S217" s="17">
        <v>0.465555529283873</v>
      </c>
      <c r="T217" s="17">
        <v>0.48296869325519198</v>
      </c>
      <c r="U217" s="17">
        <v>0.43383337086989998</v>
      </c>
      <c r="V217" s="17">
        <v>0.44582492224849501</v>
      </c>
      <c r="W217" s="17">
        <v>0.44422659677238902</v>
      </c>
      <c r="X217" s="17">
        <v>0.50764674033972002</v>
      </c>
      <c r="Y217" s="17">
        <v>0.48211299922252498</v>
      </c>
      <c r="Z217" s="17">
        <v>0.384470839890797</v>
      </c>
      <c r="AA217" s="17">
        <v>0.52777195371752705</v>
      </c>
      <c r="AB217" s="17"/>
      <c r="AC217" s="17">
        <v>0.54569783141819905</v>
      </c>
      <c r="AD217" s="17">
        <v>0.350604800523732</v>
      </c>
      <c r="AE217" s="17">
        <v>0.52440998334018396</v>
      </c>
      <c r="AF217" s="17">
        <v>0.44576465453143999</v>
      </c>
      <c r="AG217" s="17">
        <v>0.44648532826125997</v>
      </c>
      <c r="AH217" s="17">
        <v>0.47022320469081902</v>
      </c>
      <c r="AI217" s="17">
        <v>0.49468387654565199</v>
      </c>
      <c r="AJ217" s="17">
        <v>0.464152443238596</v>
      </c>
      <c r="AK217" s="17">
        <v>0.47609220970565702</v>
      </c>
      <c r="AL217" s="17">
        <v>0.45342120045099799</v>
      </c>
      <c r="AM217" s="17"/>
      <c r="AN217" s="17">
        <v>0.499778292344006</v>
      </c>
      <c r="AO217" s="17">
        <v>0.43037042943782799</v>
      </c>
      <c r="AP217" s="17"/>
      <c r="AQ217" s="17">
        <v>0.48986826364535402</v>
      </c>
      <c r="AR217" s="17">
        <v>0.44648978391201699</v>
      </c>
      <c r="AS217" s="17"/>
      <c r="AT217" s="17">
        <v>0.48419574666084902</v>
      </c>
      <c r="AU217" s="17">
        <v>0.39802261722944399</v>
      </c>
      <c r="AV217" s="17"/>
      <c r="AW217" s="17">
        <v>0.41492993207943901</v>
      </c>
      <c r="AX217" s="17">
        <v>0.53771999357751599</v>
      </c>
      <c r="AY217" s="17"/>
      <c r="AZ217" s="17">
        <v>0.460916152507794</v>
      </c>
      <c r="BA217" s="17">
        <v>0.48083696603403497</v>
      </c>
    </row>
    <row r="218" spans="2:53" x14ac:dyDescent="0.35">
      <c r="B218" t="s">
        <v>140</v>
      </c>
      <c r="C218" s="17">
        <v>0.15502485153790199</v>
      </c>
      <c r="D218" s="17">
        <v>0.13956774399282601</v>
      </c>
      <c r="E218" s="17">
        <v>0.170261221673082</v>
      </c>
      <c r="F218" s="17"/>
      <c r="G218" s="17">
        <v>0.17064822316734801</v>
      </c>
      <c r="H218" s="17">
        <v>0.12581063444335999</v>
      </c>
      <c r="I218" s="17">
        <v>0.116605993379607</v>
      </c>
      <c r="J218" s="17">
        <v>0.16222976471280501</v>
      </c>
      <c r="K218" s="17">
        <v>0.21287866239020301</v>
      </c>
      <c r="L218" s="17">
        <v>0.23204595640328499</v>
      </c>
      <c r="M218" s="17"/>
      <c r="N218" s="17">
        <v>0.125279093189791</v>
      </c>
      <c r="O218" s="17">
        <v>0.22602374677053999</v>
      </c>
      <c r="P218" s="17">
        <v>0.25186324194856402</v>
      </c>
      <c r="Q218" s="17">
        <v>0.220563545233502</v>
      </c>
      <c r="R218" s="17"/>
      <c r="S218" s="17">
        <v>0.147565446924528</v>
      </c>
      <c r="T218" s="17">
        <v>0.166909964353637</v>
      </c>
      <c r="U218" s="17">
        <v>0.19473465016987301</v>
      </c>
      <c r="V218" s="17">
        <v>0.170438197255007</v>
      </c>
      <c r="W218" s="17">
        <v>0.14949667559768801</v>
      </c>
      <c r="X218" s="17">
        <v>0.11973347320432701</v>
      </c>
      <c r="Y218" s="17">
        <v>0.16828246126042401</v>
      </c>
      <c r="Z218" s="17">
        <v>0.106224721209056</v>
      </c>
      <c r="AA218" s="17">
        <v>0.14561944746359501</v>
      </c>
      <c r="AB218" s="17"/>
      <c r="AC218" s="17">
        <v>0.16794380803784001</v>
      </c>
      <c r="AD218" s="17">
        <v>0.20102551541022201</v>
      </c>
      <c r="AE218" s="17">
        <v>9.8035598960598505E-2</v>
      </c>
      <c r="AF218" s="17">
        <v>0.12749503889404301</v>
      </c>
      <c r="AG218" s="17">
        <v>0.171657052690491</v>
      </c>
      <c r="AH218" s="17">
        <v>0.16892921766211699</v>
      </c>
      <c r="AI218" s="17">
        <v>0.16078431946635299</v>
      </c>
      <c r="AJ218" s="17">
        <v>0.14860036614250599</v>
      </c>
      <c r="AK218" s="17">
        <v>7.2941807977535703E-2</v>
      </c>
      <c r="AL218" s="17">
        <v>0.22091190047289599</v>
      </c>
      <c r="AM218" s="17"/>
      <c r="AN218" s="17">
        <v>6.3330486660667498E-2</v>
      </c>
      <c r="AO218" s="17">
        <v>0.27579148715811702</v>
      </c>
      <c r="AP218" s="17"/>
      <c r="AQ218" s="17">
        <v>8.1416997580796902E-2</v>
      </c>
      <c r="AR218" s="17">
        <v>0.25268273628603799</v>
      </c>
      <c r="AS218" s="17"/>
      <c r="AT218" s="17">
        <v>0.142159539572974</v>
      </c>
      <c r="AU218" s="17">
        <v>0.229741546696558</v>
      </c>
      <c r="AV218" s="17"/>
      <c r="AW218" s="17">
        <v>0.151119407303936</v>
      </c>
      <c r="AX218" s="17">
        <v>0.16077639860277301</v>
      </c>
      <c r="AY218" s="17"/>
      <c r="AZ218" s="17">
        <v>3.9113492607627198E-2</v>
      </c>
      <c r="BA218" s="17">
        <v>0.26819310857680401</v>
      </c>
    </row>
    <row r="219" spans="2:53" x14ac:dyDescent="0.35">
      <c r="B219" t="s">
        <v>141</v>
      </c>
      <c r="C219" s="17">
        <v>4.1200784008840703E-2</v>
      </c>
      <c r="D219" s="17">
        <v>3.0902785422059199E-2</v>
      </c>
      <c r="E219" s="17">
        <v>5.1535849270633399E-2</v>
      </c>
      <c r="F219" s="17"/>
      <c r="G219" s="17">
        <v>1.48203445215418E-2</v>
      </c>
      <c r="H219" s="17">
        <v>8.5851772573238908E-3</v>
      </c>
      <c r="I219" s="17">
        <v>3.0416966339871399E-2</v>
      </c>
      <c r="J219" s="17">
        <v>4.9505680859954299E-2</v>
      </c>
      <c r="K219" s="17">
        <v>8.9548871440158107E-2</v>
      </c>
      <c r="L219" s="17">
        <v>7.0418922653735103E-2</v>
      </c>
      <c r="M219" s="17"/>
      <c r="N219" s="17">
        <v>2.46649051718505E-2</v>
      </c>
      <c r="O219" s="17">
        <v>6.8858702865381802E-2</v>
      </c>
      <c r="P219" s="17">
        <v>0.10535880334509</v>
      </c>
      <c r="Q219" s="17">
        <v>7.8982348122738397E-2</v>
      </c>
      <c r="R219" s="17"/>
      <c r="S219" s="17">
        <v>2.6324386489473099E-2</v>
      </c>
      <c r="T219" s="17">
        <v>4.5315854138700998E-2</v>
      </c>
      <c r="U219" s="17">
        <v>7.0795014138420195E-2</v>
      </c>
      <c r="V219" s="17">
        <v>3.6068390049335902E-2</v>
      </c>
      <c r="W219" s="17">
        <v>4.4687151049887103E-2</v>
      </c>
      <c r="X219" s="17">
        <v>3.9286457677129703E-2</v>
      </c>
      <c r="Y219" s="17">
        <v>1.9150726092036E-2</v>
      </c>
      <c r="Z219" s="17">
        <v>7.5270783571189506E-2</v>
      </c>
      <c r="AA219" s="17">
        <v>3.8991491194241001E-2</v>
      </c>
      <c r="AB219" s="17"/>
      <c r="AC219" s="17">
        <v>1.0176274560148101E-2</v>
      </c>
      <c r="AD219" s="17">
        <v>0.121679513989153</v>
      </c>
      <c r="AE219" s="17">
        <v>1.26163477232486E-2</v>
      </c>
      <c r="AF219" s="17">
        <v>6.7142876231204998E-3</v>
      </c>
      <c r="AG219" s="17">
        <v>6.0649187847814597E-2</v>
      </c>
      <c r="AH219" s="17">
        <v>1.32295530034714E-2</v>
      </c>
      <c r="AI219" s="17">
        <v>5.7325574924333898E-2</v>
      </c>
      <c r="AJ219" s="17">
        <v>0</v>
      </c>
      <c r="AK219" s="17">
        <v>1.7188360094216999E-2</v>
      </c>
      <c r="AL219" s="17">
        <v>6.4939690254336394E-2</v>
      </c>
      <c r="AM219" s="17"/>
      <c r="AN219" s="17">
        <v>9.2229592826751795E-3</v>
      </c>
      <c r="AO219" s="17">
        <v>8.1397612889308801E-2</v>
      </c>
      <c r="AP219" s="17"/>
      <c r="AQ219" s="17">
        <v>1.0325995276394899E-2</v>
      </c>
      <c r="AR219" s="17">
        <v>8.4941634508358302E-2</v>
      </c>
      <c r="AS219" s="17"/>
      <c r="AT219" s="17">
        <v>3.1494534345180403E-2</v>
      </c>
      <c r="AU219" s="17">
        <v>9.7565919552904806E-2</v>
      </c>
      <c r="AV219" s="17"/>
      <c r="AW219" s="17">
        <v>5.4190790728638701E-2</v>
      </c>
      <c r="AX219" s="17">
        <v>2.5781346774565499E-2</v>
      </c>
      <c r="AY219" s="17"/>
      <c r="AZ219" s="17">
        <v>4.07024825333154E-3</v>
      </c>
      <c r="BA219" s="17">
        <v>7.7452606549367503E-2</v>
      </c>
    </row>
    <row r="220" spans="2:53" x14ac:dyDescent="0.35">
      <c r="B220" t="s">
        <v>69</v>
      </c>
      <c r="C220" s="17">
        <v>1.00122677277067E-2</v>
      </c>
      <c r="D220" s="17">
        <v>4.5818589386435798E-3</v>
      </c>
      <c r="E220" s="17">
        <v>1.54516840997814E-2</v>
      </c>
      <c r="F220" s="17"/>
      <c r="G220" s="17">
        <v>1.1240376978974599E-2</v>
      </c>
      <c r="H220" s="17">
        <v>7.3778807421369897E-3</v>
      </c>
      <c r="I220" s="17">
        <v>5.5277097637285704E-3</v>
      </c>
      <c r="J220" s="17">
        <v>4.0610318356775E-3</v>
      </c>
      <c r="K220" s="17">
        <v>1.54510004263071E-2</v>
      </c>
      <c r="L220" s="17">
        <v>3.9649069190042498E-2</v>
      </c>
      <c r="M220" s="17"/>
      <c r="N220" s="17">
        <v>4.5000226551911403E-3</v>
      </c>
      <c r="O220" s="17">
        <v>3.6035275854892197E-2</v>
      </c>
      <c r="P220" s="17">
        <v>1.0266286522533899E-2</v>
      </c>
      <c r="Q220" s="17">
        <v>4.2601953976037998E-2</v>
      </c>
      <c r="R220" s="17"/>
      <c r="S220" s="17">
        <v>6.9507694665987699E-3</v>
      </c>
      <c r="T220" s="17">
        <v>1.8604788932967801E-2</v>
      </c>
      <c r="U220" s="17">
        <v>7.6197278289039097E-3</v>
      </c>
      <c r="V220" s="17">
        <v>5.7102714420497703E-3</v>
      </c>
      <c r="W220" s="17">
        <v>2.02118564957415E-2</v>
      </c>
      <c r="X220" s="17">
        <v>9.8216156282600296E-3</v>
      </c>
      <c r="Y220" s="17">
        <v>1.06756209722032E-2</v>
      </c>
      <c r="Z220" s="17">
        <v>0</v>
      </c>
      <c r="AA220" s="17">
        <v>5.1084041061452597E-3</v>
      </c>
      <c r="AB220" s="17"/>
      <c r="AC220" s="17">
        <v>2.1296693403109399E-3</v>
      </c>
      <c r="AD220" s="17">
        <v>5.04773760159756E-3</v>
      </c>
      <c r="AE220" s="17">
        <v>3.5729172468197301E-3</v>
      </c>
      <c r="AF220" s="17">
        <v>0</v>
      </c>
      <c r="AG220" s="17">
        <v>0</v>
      </c>
      <c r="AH220" s="17">
        <v>3.9057475921006501E-2</v>
      </c>
      <c r="AI220" s="17">
        <v>7.7821716269838104E-3</v>
      </c>
      <c r="AJ220" s="17">
        <v>1.54325733402367E-2</v>
      </c>
      <c r="AK220" s="17">
        <v>0</v>
      </c>
      <c r="AL220" s="17">
        <v>0</v>
      </c>
      <c r="AM220" s="17"/>
      <c r="AN220" s="17">
        <v>0</v>
      </c>
      <c r="AO220" s="17">
        <v>2.1460407952463199E-2</v>
      </c>
      <c r="AP220" s="17"/>
      <c r="AQ220" s="17">
        <v>3.1260704566630198E-3</v>
      </c>
      <c r="AR220" s="17">
        <v>1.7082643530866699E-2</v>
      </c>
      <c r="AS220" s="17"/>
      <c r="AT220" s="17">
        <v>3.8350864070030399E-3</v>
      </c>
      <c r="AU220" s="17">
        <v>3.7819996996479199E-2</v>
      </c>
      <c r="AV220" s="17"/>
      <c r="AW220" s="17">
        <v>1.54202607950246E-2</v>
      </c>
      <c r="AX220" s="17">
        <v>1.8606677888406201E-3</v>
      </c>
      <c r="AY220" s="17"/>
      <c r="AZ220" s="17">
        <v>4.9835620644299804E-4</v>
      </c>
      <c r="BA220" s="17">
        <v>1.93010276423532E-2</v>
      </c>
    </row>
    <row r="221" spans="2:53"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row>
    <row r="222" spans="2:53" x14ac:dyDescent="0.35">
      <c r="B222" s="6" t="s">
        <v>154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row>
    <row r="223" spans="2:53" x14ac:dyDescent="0.35">
      <c r="B223" s="24" t="s">
        <v>72</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row>
    <row r="224" spans="2:53" x14ac:dyDescent="0.35">
      <c r="B224" t="s">
        <v>149</v>
      </c>
      <c r="C224" s="17">
        <v>0.23024245598246301</v>
      </c>
      <c r="D224" s="17">
        <v>0.23259784957521701</v>
      </c>
      <c r="E224" s="17">
        <v>0.227554746965211</v>
      </c>
      <c r="F224" s="17"/>
      <c r="G224" s="17">
        <v>0.336440836950685</v>
      </c>
      <c r="H224" s="17">
        <v>0.28685748880392797</v>
      </c>
      <c r="I224" s="17">
        <v>0.27099989677873998</v>
      </c>
      <c r="J224" s="17">
        <v>0.21807772978120299</v>
      </c>
      <c r="K224" s="17">
        <v>0.12551944953256899</v>
      </c>
      <c r="L224" s="17">
        <v>9.4804373013583507E-2</v>
      </c>
      <c r="M224" s="17"/>
      <c r="N224" s="17">
        <v>0.23856885844707701</v>
      </c>
      <c r="O224" s="17">
        <v>0.17240340578184701</v>
      </c>
      <c r="P224" s="17">
        <v>0.23837790171147299</v>
      </c>
      <c r="Q224" s="17">
        <v>0.22342746941019501</v>
      </c>
      <c r="R224" s="17"/>
      <c r="S224" s="17">
        <v>0.25315771661650099</v>
      </c>
      <c r="T224" s="17">
        <v>0.17771893176057199</v>
      </c>
      <c r="U224" s="17">
        <v>0.23003542141355501</v>
      </c>
      <c r="V224" s="17">
        <v>0.20036135277636899</v>
      </c>
      <c r="W224" s="17">
        <v>0.31707349118887501</v>
      </c>
      <c r="X224" s="17">
        <v>0.21937252403314</v>
      </c>
      <c r="Y224" s="17">
        <v>0.224024554226642</v>
      </c>
      <c r="Z224" s="17">
        <v>0.35385618194440499</v>
      </c>
      <c r="AA224" s="17">
        <v>0.19780098825169101</v>
      </c>
      <c r="AB224" s="17"/>
      <c r="AC224" s="17">
        <v>0.21292057875077</v>
      </c>
      <c r="AD224" s="17">
        <v>0.14440911544923199</v>
      </c>
      <c r="AE224" s="17">
        <v>0.239427314448898</v>
      </c>
      <c r="AF224" s="17">
        <v>0.31668691317042003</v>
      </c>
      <c r="AG224" s="17">
        <v>0.23271794694237799</v>
      </c>
      <c r="AH224" s="17">
        <v>0.164140339015903</v>
      </c>
      <c r="AI224" s="17">
        <v>0.20665180473795</v>
      </c>
      <c r="AJ224" s="17">
        <v>0.19875232143048799</v>
      </c>
      <c r="AK224" s="17">
        <v>0.18504880617816299</v>
      </c>
      <c r="AL224" s="17">
        <v>0.18914467854071701</v>
      </c>
      <c r="AM224" s="17"/>
      <c r="AN224" s="17">
        <v>0.29336596065037401</v>
      </c>
      <c r="AO224" s="17">
        <v>0.15092329402905899</v>
      </c>
      <c r="AP224" s="17"/>
      <c r="AQ224" s="17">
        <v>0.28893151915440801</v>
      </c>
      <c r="AR224" s="17">
        <v>0.154046966079571</v>
      </c>
      <c r="AS224" s="17"/>
      <c r="AT224" s="17">
        <v>0.241590441709187</v>
      </c>
      <c r="AU224" s="17">
        <v>0.173811692405483</v>
      </c>
      <c r="AV224" s="17"/>
      <c r="AW224" s="17">
        <v>0.26407152982151599</v>
      </c>
      <c r="AX224" s="17">
        <v>0.18942378891461001</v>
      </c>
      <c r="AY224" s="17"/>
      <c r="AZ224" s="17">
        <v>0.32409235863447799</v>
      </c>
      <c r="BA224" s="17">
        <v>0.13861355951867299</v>
      </c>
    </row>
    <row r="225" spans="2:53" x14ac:dyDescent="0.35">
      <c r="B225" t="s">
        <v>150</v>
      </c>
      <c r="C225" s="17">
        <v>0.32619961056410601</v>
      </c>
      <c r="D225" s="17">
        <v>0.34269959900634001</v>
      </c>
      <c r="E225" s="17">
        <v>0.30999309230545502</v>
      </c>
      <c r="F225" s="17"/>
      <c r="G225" s="17">
        <v>0.15983640291468401</v>
      </c>
      <c r="H225" s="17">
        <v>0.35624523084395798</v>
      </c>
      <c r="I225" s="17">
        <v>0.38218633958032999</v>
      </c>
      <c r="J225" s="17">
        <v>0.32980642084388301</v>
      </c>
      <c r="K225" s="17">
        <v>0.27043263120960498</v>
      </c>
      <c r="L225" s="17">
        <v>0.245205905929992</v>
      </c>
      <c r="M225" s="17"/>
      <c r="N225" s="17">
        <v>0.34534562965698101</v>
      </c>
      <c r="O225" s="17">
        <v>0.30809394648414901</v>
      </c>
      <c r="P225" s="17">
        <v>0.243395066612939</v>
      </c>
      <c r="Q225" s="17">
        <v>0.29739376326242201</v>
      </c>
      <c r="R225" s="17"/>
      <c r="S225" s="17">
        <v>0.35120783709169501</v>
      </c>
      <c r="T225" s="17">
        <v>0.33271266894228102</v>
      </c>
      <c r="U225" s="17">
        <v>0.26494925252899598</v>
      </c>
      <c r="V225" s="17">
        <v>0.36089579677483602</v>
      </c>
      <c r="W225" s="17">
        <v>0.29686163691493</v>
      </c>
      <c r="X225" s="17">
        <v>0.3450290350288</v>
      </c>
      <c r="Y225" s="17">
        <v>0.29011530539547198</v>
      </c>
      <c r="Z225" s="17">
        <v>0.304971953703429</v>
      </c>
      <c r="AA225" s="17">
        <v>0.346653094835289</v>
      </c>
      <c r="AB225" s="17"/>
      <c r="AC225" s="17">
        <v>0.27331792421737899</v>
      </c>
      <c r="AD225" s="17">
        <v>0.33007244169114702</v>
      </c>
      <c r="AE225" s="17">
        <v>0.35687632116568402</v>
      </c>
      <c r="AF225" s="17">
        <v>0.39205663913540401</v>
      </c>
      <c r="AG225" s="17">
        <v>0.19312898530257999</v>
      </c>
      <c r="AH225" s="17">
        <v>0.31266377608930301</v>
      </c>
      <c r="AI225" s="17">
        <v>0.33871463919703598</v>
      </c>
      <c r="AJ225" s="17">
        <v>0.28592997514725499</v>
      </c>
      <c r="AK225" s="17">
        <v>0.42942729339119601</v>
      </c>
      <c r="AL225" s="17">
        <v>0.30705885011723999</v>
      </c>
      <c r="AM225" s="17"/>
      <c r="AN225" s="17">
        <v>0.373868922293908</v>
      </c>
      <c r="AO225" s="17">
        <v>0.26607680586389998</v>
      </c>
      <c r="AP225" s="17"/>
      <c r="AQ225" s="17">
        <v>0.36170170761655901</v>
      </c>
      <c r="AR225" s="17">
        <v>0.28371285057581203</v>
      </c>
      <c r="AS225" s="17"/>
      <c r="AT225" s="17">
        <v>0.34343722260659199</v>
      </c>
      <c r="AU225" s="17">
        <v>0.22454415326404101</v>
      </c>
      <c r="AV225" s="17"/>
      <c r="AW225" s="17">
        <v>0.31158692633788598</v>
      </c>
      <c r="AX225" s="17">
        <v>0.34395887787735202</v>
      </c>
      <c r="AY225" s="17"/>
      <c r="AZ225" s="17">
        <v>0.38333733077847798</v>
      </c>
      <c r="BA225" s="17">
        <v>0.270414083869293</v>
      </c>
    </row>
    <row r="226" spans="2:53" x14ac:dyDescent="0.35">
      <c r="B226" t="s">
        <v>151</v>
      </c>
      <c r="C226" s="17">
        <v>0.234941892062422</v>
      </c>
      <c r="D226" s="17">
        <v>0.242964712655837</v>
      </c>
      <c r="E226" s="17">
        <v>0.227130440266408</v>
      </c>
      <c r="F226" s="17"/>
      <c r="G226" s="17">
        <v>0.22008488102830501</v>
      </c>
      <c r="H226" s="17">
        <v>0.21219646151897101</v>
      </c>
      <c r="I226" s="17">
        <v>0.186081855492679</v>
      </c>
      <c r="J226" s="17">
        <v>0.230553982743428</v>
      </c>
      <c r="K226" s="17">
        <v>0.31687570184333202</v>
      </c>
      <c r="L226" s="17">
        <v>0.33738856170963999</v>
      </c>
      <c r="M226" s="17"/>
      <c r="N226" s="17">
        <v>0.23229953889942101</v>
      </c>
      <c r="O226" s="17">
        <v>0.24418360132907499</v>
      </c>
      <c r="P226" s="17">
        <v>0.23558375909062401</v>
      </c>
      <c r="Q226" s="17">
        <v>0.252957971949543</v>
      </c>
      <c r="R226" s="17"/>
      <c r="S226" s="17">
        <v>0.21724920611621401</v>
      </c>
      <c r="T226" s="17">
        <v>0.20974472416174</v>
      </c>
      <c r="U226" s="17">
        <v>0.262344849667978</v>
      </c>
      <c r="V226" s="17">
        <v>0.262594385666645</v>
      </c>
      <c r="W226" s="17">
        <v>0.19418382680818699</v>
      </c>
      <c r="X226" s="17">
        <v>0.22559635332306099</v>
      </c>
      <c r="Y226" s="17">
        <v>0.242848340078029</v>
      </c>
      <c r="Z226" s="17">
        <v>0.20365392774690699</v>
      </c>
      <c r="AA226" s="17">
        <v>0.28464386588172402</v>
      </c>
      <c r="AB226" s="17"/>
      <c r="AC226" s="17">
        <v>0.29833928370600499</v>
      </c>
      <c r="AD226" s="17">
        <v>0.32304252104578601</v>
      </c>
      <c r="AE226" s="17">
        <v>0.23097882367380601</v>
      </c>
      <c r="AF226" s="17">
        <v>0.182067534207215</v>
      </c>
      <c r="AG226" s="17">
        <v>0.36093526069576798</v>
      </c>
      <c r="AH226" s="17">
        <v>0.22778103912554101</v>
      </c>
      <c r="AI226" s="17">
        <v>0.224518633103888</v>
      </c>
      <c r="AJ226" s="17">
        <v>0.31074805225556601</v>
      </c>
      <c r="AK226" s="17">
        <v>0.19325412847354301</v>
      </c>
      <c r="AL226" s="17">
        <v>0.26207811356389799</v>
      </c>
      <c r="AM226" s="17"/>
      <c r="AN226" s="17">
        <v>0.20944536570993899</v>
      </c>
      <c r="AO226" s="17">
        <v>0.27257147557474098</v>
      </c>
      <c r="AP226" s="17"/>
      <c r="AQ226" s="17">
        <v>0.20051105732788799</v>
      </c>
      <c r="AR226" s="17">
        <v>0.27704968139337199</v>
      </c>
      <c r="AS226" s="17"/>
      <c r="AT226" s="17">
        <v>0.23419415711133401</v>
      </c>
      <c r="AU226" s="17">
        <v>0.23796214359714499</v>
      </c>
      <c r="AV226" s="17"/>
      <c r="AW226" s="17">
        <v>0.225869790220602</v>
      </c>
      <c r="AX226" s="17">
        <v>0.24692291078916101</v>
      </c>
      <c r="AY226" s="17"/>
      <c r="AZ226" s="17">
        <v>0.18537251764799401</v>
      </c>
      <c r="BA226" s="17">
        <v>0.28333818175102798</v>
      </c>
    </row>
    <row r="227" spans="2:53" x14ac:dyDescent="0.35">
      <c r="B227" t="s">
        <v>152</v>
      </c>
      <c r="C227" s="17">
        <v>0.17066346491377299</v>
      </c>
      <c r="D227" s="17">
        <v>0.14840853936526599</v>
      </c>
      <c r="E227" s="17">
        <v>0.19271172243111401</v>
      </c>
      <c r="F227" s="17"/>
      <c r="G227" s="17">
        <v>0.25266938096658298</v>
      </c>
      <c r="H227" s="17">
        <v>0.12048587235774399</v>
      </c>
      <c r="I227" s="17">
        <v>0.14316650354525601</v>
      </c>
      <c r="J227" s="17">
        <v>0.17303836809878201</v>
      </c>
      <c r="K227" s="17">
        <v>0.24859312090321101</v>
      </c>
      <c r="L227" s="17">
        <v>0.198914445639919</v>
      </c>
      <c r="M227" s="17"/>
      <c r="N227" s="17">
        <v>0.154024214025271</v>
      </c>
      <c r="O227" s="17">
        <v>0.21557644724386499</v>
      </c>
      <c r="P227" s="17">
        <v>0.21878476130669999</v>
      </c>
      <c r="Q227" s="17">
        <v>0.19035460609948601</v>
      </c>
      <c r="R227" s="17"/>
      <c r="S227" s="17">
        <v>0.14431140646496199</v>
      </c>
      <c r="T227" s="17">
        <v>0.225205428354634</v>
      </c>
      <c r="U227" s="17">
        <v>0.207369706453265</v>
      </c>
      <c r="V227" s="17">
        <v>0.145790347865067</v>
      </c>
      <c r="W227" s="17">
        <v>0.16510296741814501</v>
      </c>
      <c r="X227" s="17">
        <v>0.16869114804096799</v>
      </c>
      <c r="Y227" s="17">
        <v>0.181322060761725</v>
      </c>
      <c r="Z227" s="17">
        <v>0.124155025061902</v>
      </c>
      <c r="AA227" s="17">
        <v>0.14387340682673899</v>
      </c>
      <c r="AB227" s="17"/>
      <c r="AC227" s="17">
        <v>0.183792038162019</v>
      </c>
      <c r="AD227" s="17">
        <v>0.179907315725159</v>
      </c>
      <c r="AE227" s="17">
        <v>0.15161418294093801</v>
      </c>
      <c r="AF227" s="17">
        <v>8.9046823630604996E-2</v>
      </c>
      <c r="AG227" s="17">
        <v>0.184098141608946</v>
      </c>
      <c r="AH227" s="17">
        <v>0.237339319973848</v>
      </c>
      <c r="AI227" s="17">
        <v>0.18577842211342999</v>
      </c>
      <c r="AJ227" s="17">
        <v>0.15455864077572301</v>
      </c>
      <c r="AK227" s="17">
        <v>0.11814308393345101</v>
      </c>
      <c r="AL227" s="17">
        <v>0.184729918860977</v>
      </c>
      <c r="AM227" s="17"/>
      <c r="AN227" s="17">
        <v>0.10362472356131699</v>
      </c>
      <c r="AO227" s="17">
        <v>0.25237921172898897</v>
      </c>
      <c r="AP227" s="17"/>
      <c r="AQ227" s="17">
        <v>0.12633429607871199</v>
      </c>
      <c r="AR227" s="17">
        <v>0.230796274318948</v>
      </c>
      <c r="AS227" s="17"/>
      <c r="AT227" s="17">
        <v>0.15247033340528701</v>
      </c>
      <c r="AU227" s="17">
        <v>0.27451521499354697</v>
      </c>
      <c r="AV227" s="17"/>
      <c r="AW227" s="17">
        <v>0.165871565308223</v>
      </c>
      <c r="AX227" s="17">
        <v>0.17670697245079101</v>
      </c>
      <c r="AY227" s="17"/>
      <c r="AZ227" s="17">
        <v>9.7405331640489201E-2</v>
      </c>
      <c r="BA227" s="17">
        <v>0.242187906806031</v>
      </c>
    </row>
    <row r="228" spans="2:53" x14ac:dyDescent="0.35">
      <c r="B228" t="s">
        <v>69</v>
      </c>
      <c r="C228" s="17">
        <v>3.7952576477236301E-2</v>
      </c>
      <c r="D228" s="17">
        <v>3.3329299397340299E-2</v>
      </c>
      <c r="E228" s="17">
        <v>4.2609998031812701E-2</v>
      </c>
      <c r="F228" s="17"/>
      <c r="G228" s="17">
        <v>3.0968498139742801E-2</v>
      </c>
      <c r="H228" s="17">
        <v>2.4214946475398499E-2</v>
      </c>
      <c r="I228" s="17">
        <v>1.7565404602994699E-2</v>
      </c>
      <c r="J228" s="17">
        <v>4.8523498532704101E-2</v>
      </c>
      <c r="K228" s="17">
        <v>3.8579096511283897E-2</v>
      </c>
      <c r="L228" s="17">
        <v>0.123686713706865</v>
      </c>
      <c r="M228" s="17"/>
      <c r="N228" s="17">
        <v>2.9761758971249799E-2</v>
      </c>
      <c r="O228" s="17">
        <v>5.97425991610636E-2</v>
      </c>
      <c r="P228" s="17">
        <v>6.3858511278263502E-2</v>
      </c>
      <c r="Q228" s="17">
        <v>3.5866189278353999E-2</v>
      </c>
      <c r="R228" s="17"/>
      <c r="S228" s="17">
        <v>3.4073833710627902E-2</v>
      </c>
      <c r="T228" s="17">
        <v>5.4618246780773497E-2</v>
      </c>
      <c r="U228" s="17">
        <v>3.5300769936205803E-2</v>
      </c>
      <c r="V228" s="17">
        <v>3.0358116917083199E-2</v>
      </c>
      <c r="W228" s="17">
        <v>2.6778077669862999E-2</v>
      </c>
      <c r="X228" s="17">
        <v>4.1310939574030502E-2</v>
      </c>
      <c r="Y228" s="17">
        <v>6.1689739538131803E-2</v>
      </c>
      <c r="Z228" s="17">
        <v>1.3362911543357199E-2</v>
      </c>
      <c r="AA228" s="17">
        <v>2.7028644204558E-2</v>
      </c>
      <c r="AB228" s="17"/>
      <c r="AC228" s="17">
        <v>3.1630175163827601E-2</v>
      </c>
      <c r="AD228" s="17">
        <v>2.2568606088675398E-2</v>
      </c>
      <c r="AE228" s="17">
        <v>2.1103357770674801E-2</v>
      </c>
      <c r="AF228" s="17">
        <v>2.01420898563562E-2</v>
      </c>
      <c r="AG228" s="17">
        <v>2.9119665450328801E-2</v>
      </c>
      <c r="AH228" s="17">
        <v>5.8075525795406001E-2</v>
      </c>
      <c r="AI228" s="17">
        <v>4.4336500847695297E-2</v>
      </c>
      <c r="AJ228" s="17">
        <v>5.0011010390967198E-2</v>
      </c>
      <c r="AK228" s="17">
        <v>7.4126688023646706E-2</v>
      </c>
      <c r="AL228" s="17">
        <v>5.69884389171679E-2</v>
      </c>
      <c r="AM228" s="17"/>
      <c r="AN228" s="17">
        <v>1.9695027784461399E-2</v>
      </c>
      <c r="AO228" s="17">
        <v>5.8049212803310699E-2</v>
      </c>
      <c r="AP228" s="17"/>
      <c r="AQ228" s="17">
        <v>2.2521419822433102E-2</v>
      </c>
      <c r="AR228" s="17">
        <v>5.43942276322976E-2</v>
      </c>
      <c r="AS228" s="17"/>
      <c r="AT228" s="17">
        <v>2.8307845167599301E-2</v>
      </c>
      <c r="AU228" s="17">
        <v>8.9166795739784296E-2</v>
      </c>
      <c r="AV228" s="17"/>
      <c r="AW228" s="17">
        <v>3.2600188311772998E-2</v>
      </c>
      <c r="AX228" s="17">
        <v>4.2987449968086303E-2</v>
      </c>
      <c r="AY228" s="17"/>
      <c r="AZ228" s="17">
        <v>9.7924612985604807E-3</v>
      </c>
      <c r="BA228" s="17">
        <v>6.5446268054974596E-2</v>
      </c>
    </row>
    <row r="229" spans="2:53" x14ac:dyDescent="0.35">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row>
    <row r="230" spans="2:53" x14ac:dyDescent="0.35">
      <c r="B230" s="6" t="s">
        <v>155</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row>
    <row r="231" spans="2:53" x14ac:dyDescent="0.35">
      <c r="B231" s="24" t="s">
        <v>72</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row>
    <row r="232" spans="2:53" x14ac:dyDescent="0.35">
      <c r="B232" t="s">
        <v>149</v>
      </c>
      <c r="C232" s="17">
        <v>0.283417420081574</v>
      </c>
      <c r="D232" s="17">
        <v>0.29975015879267303</v>
      </c>
      <c r="E232" s="17">
        <v>0.26680020575562002</v>
      </c>
      <c r="F232" s="17"/>
      <c r="G232" s="17">
        <v>0.328764164924229</v>
      </c>
      <c r="H232" s="17">
        <v>0.37087132997132999</v>
      </c>
      <c r="I232" s="17">
        <v>0.32959786462631802</v>
      </c>
      <c r="J232" s="17">
        <v>0.27062916122740399</v>
      </c>
      <c r="K232" s="17">
        <v>0.15789277924061201</v>
      </c>
      <c r="L232" s="17">
        <v>0.122915805254039</v>
      </c>
      <c r="M232" s="17"/>
      <c r="N232" s="17">
        <v>0.294515277496326</v>
      </c>
      <c r="O232" s="17">
        <v>0.20685001038314799</v>
      </c>
      <c r="P232" s="17">
        <v>0.28139071443734198</v>
      </c>
      <c r="Q232" s="17">
        <v>0.31064910188387601</v>
      </c>
      <c r="R232" s="17"/>
      <c r="S232" s="17">
        <v>0.33496959827558198</v>
      </c>
      <c r="T232" s="17">
        <v>0.228926530055031</v>
      </c>
      <c r="U232" s="17">
        <v>0.22964847905694999</v>
      </c>
      <c r="V232" s="17">
        <v>0.30603481786458803</v>
      </c>
      <c r="W232" s="17">
        <v>0.33054806393194602</v>
      </c>
      <c r="X232" s="17">
        <v>0.25258554684304502</v>
      </c>
      <c r="Y232" s="17">
        <v>0.24741283820396801</v>
      </c>
      <c r="Z232" s="17">
        <v>0.358084293247656</v>
      </c>
      <c r="AA232" s="17">
        <v>0.29932053907186801</v>
      </c>
      <c r="AB232" s="17"/>
      <c r="AC232" s="17">
        <v>0.277392963525051</v>
      </c>
      <c r="AD232" s="17">
        <v>0.25352179457902102</v>
      </c>
      <c r="AE232" s="17">
        <v>0.25891825344657099</v>
      </c>
      <c r="AF232" s="17">
        <v>0.35912879294121403</v>
      </c>
      <c r="AG232" s="17">
        <v>0.329061505247498</v>
      </c>
      <c r="AH232" s="17">
        <v>0.29664402572572901</v>
      </c>
      <c r="AI232" s="17">
        <v>0.24485121873716501</v>
      </c>
      <c r="AJ232" s="17">
        <v>0.31334343627981698</v>
      </c>
      <c r="AK232" s="17">
        <v>0.3613485350001</v>
      </c>
      <c r="AL232" s="17">
        <v>0.19347538304119</v>
      </c>
      <c r="AM232" s="17"/>
      <c r="AN232" s="17">
        <v>0.37102776805180898</v>
      </c>
      <c r="AO232" s="17">
        <v>0.17459257330427899</v>
      </c>
      <c r="AP232" s="17"/>
      <c r="AQ232" s="17">
        <v>0.35548826482146001</v>
      </c>
      <c r="AR232" s="17">
        <v>0.19184312411247401</v>
      </c>
      <c r="AS232" s="17"/>
      <c r="AT232" s="17">
        <v>0.30017044384198599</v>
      </c>
      <c r="AU232" s="17">
        <v>0.19353592103213599</v>
      </c>
      <c r="AV232" s="17"/>
      <c r="AW232" s="17">
        <v>0.31708731503616799</v>
      </c>
      <c r="AX232" s="17">
        <v>0.24053104940103201</v>
      </c>
      <c r="AY232" s="17"/>
      <c r="AZ232" s="17">
        <v>0.39566272389780499</v>
      </c>
      <c r="BA232" s="17">
        <v>0.17382845907796801</v>
      </c>
    </row>
    <row r="233" spans="2:53" x14ac:dyDescent="0.35">
      <c r="B233" t="s">
        <v>150</v>
      </c>
      <c r="C233" s="17">
        <v>0.35648668605225298</v>
      </c>
      <c r="D233" s="17">
        <v>0.35671255248762201</v>
      </c>
      <c r="E233" s="17">
        <v>0.35658153771066298</v>
      </c>
      <c r="F233" s="17"/>
      <c r="G233" s="17">
        <v>0.32514040012118001</v>
      </c>
      <c r="H233" s="17">
        <v>0.36564853784042201</v>
      </c>
      <c r="I233" s="17">
        <v>0.40146921337695401</v>
      </c>
      <c r="J233" s="17">
        <v>0.36361014561495703</v>
      </c>
      <c r="K233" s="17">
        <v>0.29701517834866198</v>
      </c>
      <c r="L233" s="17">
        <v>0.28437906524097101</v>
      </c>
      <c r="M233" s="17"/>
      <c r="N233" s="17">
        <v>0.36814331660122801</v>
      </c>
      <c r="O233" s="17">
        <v>0.363336879008123</v>
      </c>
      <c r="P233" s="17">
        <v>0.31125655342134201</v>
      </c>
      <c r="Q233" s="17">
        <v>0.261500092661339</v>
      </c>
      <c r="R233" s="17"/>
      <c r="S233" s="17">
        <v>0.327220151199487</v>
      </c>
      <c r="T233" s="17">
        <v>0.33594560508319299</v>
      </c>
      <c r="U233" s="17">
        <v>0.38888888679252898</v>
      </c>
      <c r="V233" s="17">
        <v>0.351571998623805</v>
      </c>
      <c r="W233" s="17">
        <v>0.381801431680238</v>
      </c>
      <c r="X233" s="17">
        <v>0.40988176096392498</v>
      </c>
      <c r="Y233" s="17">
        <v>0.32197869305025201</v>
      </c>
      <c r="Z233" s="17">
        <v>0.38514942989762901</v>
      </c>
      <c r="AA233" s="17">
        <v>0.35389665926376201</v>
      </c>
      <c r="AB233" s="17"/>
      <c r="AC233" s="17">
        <v>0.32740680122884203</v>
      </c>
      <c r="AD233" s="17">
        <v>0.35485627410616699</v>
      </c>
      <c r="AE233" s="17">
        <v>0.40596179810649802</v>
      </c>
      <c r="AF233" s="17">
        <v>0.40589758570127399</v>
      </c>
      <c r="AG233" s="17">
        <v>0.41184661463480599</v>
      </c>
      <c r="AH233" s="17">
        <v>0.27767224535607099</v>
      </c>
      <c r="AI233" s="17">
        <v>0.37640554307440699</v>
      </c>
      <c r="AJ233" s="17">
        <v>0.35199656861758799</v>
      </c>
      <c r="AK233" s="17">
        <v>0.28727800886250798</v>
      </c>
      <c r="AL233" s="17">
        <v>0.35365927795274199</v>
      </c>
      <c r="AM233" s="17"/>
      <c r="AN233" s="17">
        <v>0.39746735641053899</v>
      </c>
      <c r="AO233" s="17">
        <v>0.30914237932345301</v>
      </c>
      <c r="AP233" s="17"/>
      <c r="AQ233" s="17">
        <v>0.39828440253615799</v>
      </c>
      <c r="AR233" s="17">
        <v>0.30435112496891797</v>
      </c>
      <c r="AS233" s="17"/>
      <c r="AT233" s="17">
        <v>0.36846384902859602</v>
      </c>
      <c r="AU233" s="17">
        <v>0.29750048646063798</v>
      </c>
      <c r="AV233" s="17"/>
      <c r="AW233" s="17">
        <v>0.34453413212783901</v>
      </c>
      <c r="AX233" s="17">
        <v>0.37330305056907498</v>
      </c>
      <c r="AY233" s="17"/>
      <c r="AZ233" s="17">
        <v>0.39973313065724397</v>
      </c>
      <c r="BA233" s="17">
        <v>0.314263690788947</v>
      </c>
    </row>
    <row r="234" spans="2:53" x14ac:dyDescent="0.35">
      <c r="B234" t="s">
        <v>151</v>
      </c>
      <c r="C234" s="17">
        <v>0.19924824693736301</v>
      </c>
      <c r="D234" s="17">
        <v>0.211541171547909</v>
      </c>
      <c r="E234" s="17">
        <v>0.18713457892198401</v>
      </c>
      <c r="F234" s="17"/>
      <c r="G234" s="17">
        <v>0.22988528814349901</v>
      </c>
      <c r="H234" s="17">
        <v>0.17103603810710299</v>
      </c>
      <c r="I234" s="17">
        <v>0.156437467477997</v>
      </c>
      <c r="J234" s="17">
        <v>0.19542971154723399</v>
      </c>
      <c r="K234" s="17">
        <v>0.281634805194793</v>
      </c>
      <c r="L234" s="17">
        <v>0.26315173024281402</v>
      </c>
      <c r="M234" s="17"/>
      <c r="N234" s="17">
        <v>0.20639571398352199</v>
      </c>
      <c r="O234" s="17">
        <v>0.18963476431985801</v>
      </c>
      <c r="P234" s="17">
        <v>0.17247723274000001</v>
      </c>
      <c r="Q234" s="17">
        <v>0.17828590365548</v>
      </c>
      <c r="R234" s="17"/>
      <c r="S234" s="17">
        <v>0.19258150444764399</v>
      </c>
      <c r="T234" s="17">
        <v>0.23065289738987901</v>
      </c>
      <c r="U234" s="17">
        <v>0.206982768117564</v>
      </c>
      <c r="V234" s="17">
        <v>0.20787839175506601</v>
      </c>
      <c r="W234" s="17">
        <v>0.176103690753247</v>
      </c>
      <c r="X234" s="17">
        <v>0.18833438189634299</v>
      </c>
      <c r="Y234" s="17">
        <v>0.195908303123039</v>
      </c>
      <c r="Z234" s="17">
        <v>0.115020224821796</v>
      </c>
      <c r="AA234" s="17">
        <v>0.214872240639367</v>
      </c>
      <c r="AB234" s="17"/>
      <c r="AC234" s="17">
        <v>0.21926535203303599</v>
      </c>
      <c r="AD234" s="17">
        <v>0.158590567155863</v>
      </c>
      <c r="AE234" s="17">
        <v>0.234022368845972</v>
      </c>
      <c r="AF234" s="17">
        <v>0.17253594017406501</v>
      </c>
      <c r="AG234" s="17">
        <v>0.19263859573853501</v>
      </c>
      <c r="AH234" s="17">
        <v>0.21392031420381299</v>
      </c>
      <c r="AI234" s="17">
        <v>0.18376944534757</v>
      </c>
      <c r="AJ234" s="17">
        <v>0.196949567040415</v>
      </c>
      <c r="AK234" s="17">
        <v>0.23708514164952199</v>
      </c>
      <c r="AL234" s="17">
        <v>0.27636145675443702</v>
      </c>
      <c r="AM234" s="17"/>
      <c r="AN234" s="17">
        <v>0.15811826393885001</v>
      </c>
      <c r="AO234" s="17">
        <v>0.248920192133991</v>
      </c>
      <c r="AP234" s="17"/>
      <c r="AQ234" s="17">
        <v>0.15080042153892201</v>
      </c>
      <c r="AR234" s="17">
        <v>0.261457122059715</v>
      </c>
      <c r="AS234" s="17"/>
      <c r="AT234" s="17">
        <v>0.19677464202684999</v>
      </c>
      <c r="AU234" s="17">
        <v>0.21061931527029901</v>
      </c>
      <c r="AV234" s="17"/>
      <c r="AW234" s="17">
        <v>0.171246497732049</v>
      </c>
      <c r="AX234" s="17">
        <v>0.234406721833396</v>
      </c>
      <c r="AY234" s="17"/>
      <c r="AZ234" s="17">
        <v>0.147585451322016</v>
      </c>
      <c r="BA234" s="17">
        <v>0.24968841593808</v>
      </c>
    </row>
    <row r="235" spans="2:53" x14ac:dyDescent="0.35">
      <c r="B235" t="s">
        <v>152</v>
      </c>
      <c r="C235" s="17">
        <v>0.123431402662644</v>
      </c>
      <c r="D235" s="17">
        <v>9.6503752126934197E-2</v>
      </c>
      <c r="E235" s="17">
        <v>0.15010989212357001</v>
      </c>
      <c r="F235" s="17"/>
      <c r="G235" s="17">
        <v>8.5421196204484004E-2</v>
      </c>
      <c r="H235" s="17">
        <v>7.2445242096350795E-2</v>
      </c>
      <c r="I235" s="17">
        <v>9.2336430968776098E-2</v>
      </c>
      <c r="J235" s="17">
        <v>0.12377921648706</v>
      </c>
      <c r="K235" s="17">
        <v>0.220996050954578</v>
      </c>
      <c r="L235" s="17">
        <v>0.2120841967032</v>
      </c>
      <c r="M235" s="17"/>
      <c r="N235" s="17">
        <v>0.101858856436286</v>
      </c>
      <c r="O235" s="17">
        <v>0.17310450195544</v>
      </c>
      <c r="P235" s="17">
        <v>0.180896737349236</v>
      </c>
      <c r="Q235" s="17">
        <v>0.18961614551070599</v>
      </c>
      <c r="R235" s="17"/>
      <c r="S235" s="17">
        <v>0.116567659285229</v>
      </c>
      <c r="T235" s="17">
        <v>0.15105284070925301</v>
      </c>
      <c r="U235" s="17">
        <v>0.14679882525775101</v>
      </c>
      <c r="V235" s="17">
        <v>0.10234990819364501</v>
      </c>
      <c r="W235" s="17">
        <v>6.9162445636154896E-2</v>
      </c>
      <c r="X235" s="17">
        <v>0.119733463653107</v>
      </c>
      <c r="Y235" s="17">
        <v>0.16437184570294699</v>
      </c>
      <c r="Z235" s="17">
        <v>0.106224717522901</v>
      </c>
      <c r="AA235" s="17">
        <v>0.113352688553699</v>
      </c>
      <c r="AB235" s="17"/>
      <c r="AC235" s="17">
        <v>0.139442938351825</v>
      </c>
      <c r="AD235" s="17">
        <v>0.198068479418334</v>
      </c>
      <c r="AE235" s="17">
        <v>7.6697136548491696E-2</v>
      </c>
      <c r="AF235" s="17">
        <v>4.4947336266513101E-2</v>
      </c>
      <c r="AG235" s="17">
        <v>3.73336189288326E-2</v>
      </c>
      <c r="AH235" s="17">
        <v>0.14738858947256001</v>
      </c>
      <c r="AI235" s="17">
        <v>0.15293198162096699</v>
      </c>
      <c r="AJ235" s="17">
        <v>8.1697589837720797E-2</v>
      </c>
      <c r="AK235" s="17">
        <v>4.5569517139167501E-2</v>
      </c>
      <c r="AL235" s="17">
        <v>0.14471216002897</v>
      </c>
      <c r="AM235" s="17"/>
      <c r="AN235" s="17">
        <v>5.32049196992141E-2</v>
      </c>
      <c r="AO235" s="17">
        <v>0.21319353104562</v>
      </c>
      <c r="AP235" s="17"/>
      <c r="AQ235" s="17">
        <v>7.4388236835235794E-2</v>
      </c>
      <c r="AR235" s="17">
        <v>0.192611090148918</v>
      </c>
      <c r="AS235" s="17"/>
      <c r="AT235" s="17">
        <v>0.105224251003473</v>
      </c>
      <c r="AU235" s="17">
        <v>0.21977385947418601</v>
      </c>
      <c r="AV235" s="17"/>
      <c r="AW235" s="17">
        <v>0.13742718488349201</v>
      </c>
      <c r="AX235" s="17">
        <v>0.106461600916857</v>
      </c>
      <c r="AY235" s="17"/>
      <c r="AZ235" s="17">
        <v>4.4590903368142101E-2</v>
      </c>
      <c r="BA235" s="17">
        <v>0.20040610101470799</v>
      </c>
    </row>
    <row r="236" spans="2:53" x14ac:dyDescent="0.35">
      <c r="B236" t="s">
        <v>69</v>
      </c>
      <c r="C236" s="17">
        <v>3.7416244266165903E-2</v>
      </c>
      <c r="D236" s="17">
        <v>3.5492365044861897E-2</v>
      </c>
      <c r="E236" s="17">
        <v>3.9373785488163497E-2</v>
      </c>
      <c r="F236" s="17"/>
      <c r="G236" s="17">
        <v>3.07889506066087E-2</v>
      </c>
      <c r="H236" s="17">
        <v>1.9998851984793699E-2</v>
      </c>
      <c r="I236" s="17">
        <v>2.0159023549955302E-2</v>
      </c>
      <c r="J236" s="17">
        <v>4.6551765123345801E-2</v>
      </c>
      <c r="K236" s="17">
        <v>4.2461186261355401E-2</v>
      </c>
      <c r="L236" s="17">
        <v>0.117469202558976</v>
      </c>
      <c r="M236" s="17"/>
      <c r="N236" s="17">
        <v>2.9086835482638101E-2</v>
      </c>
      <c r="O236" s="17">
        <v>6.7073844333430596E-2</v>
      </c>
      <c r="P236" s="17">
        <v>5.3978762052080402E-2</v>
      </c>
      <c r="Q236" s="17">
        <v>5.9948756288599102E-2</v>
      </c>
      <c r="R236" s="17"/>
      <c r="S236" s="17">
        <v>2.8661086792057301E-2</v>
      </c>
      <c r="T236" s="17">
        <v>5.3422126762643699E-2</v>
      </c>
      <c r="U236" s="17">
        <v>2.7681040775207E-2</v>
      </c>
      <c r="V236" s="17">
        <v>3.2164883562896401E-2</v>
      </c>
      <c r="W236" s="17">
        <v>4.2384367998414003E-2</v>
      </c>
      <c r="X236" s="17">
        <v>2.94648466435804E-2</v>
      </c>
      <c r="Y236" s="17">
        <v>7.0328319919794102E-2</v>
      </c>
      <c r="Z236" s="17">
        <v>3.5521334510018501E-2</v>
      </c>
      <c r="AA236" s="17">
        <v>1.85578724713048E-2</v>
      </c>
      <c r="AB236" s="17"/>
      <c r="AC236" s="17">
        <v>3.6491944861246003E-2</v>
      </c>
      <c r="AD236" s="17">
        <v>3.4962884740615298E-2</v>
      </c>
      <c r="AE236" s="17">
        <v>2.4400443052467101E-2</v>
      </c>
      <c r="AF236" s="17">
        <v>1.7490344916933E-2</v>
      </c>
      <c r="AG236" s="17">
        <v>2.9119665450328801E-2</v>
      </c>
      <c r="AH236" s="17">
        <v>6.4374825241827902E-2</v>
      </c>
      <c r="AI236" s="17">
        <v>4.2041811219891097E-2</v>
      </c>
      <c r="AJ236" s="17">
        <v>5.6012838224459703E-2</v>
      </c>
      <c r="AK236" s="17">
        <v>6.8718797348702704E-2</v>
      </c>
      <c r="AL236" s="17">
        <v>3.1791722222661502E-2</v>
      </c>
      <c r="AM236" s="17"/>
      <c r="AN236" s="17">
        <v>2.0181691899587299E-2</v>
      </c>
      <c r="AO236" s="17">
        <v>5.4151324192656398E-2</v>
      </c>
      <c r="AP236" s="17"/>
      <c r="AQ236" s="17">
        <v>2.10386742682242E-2</v>
      </c>
      <c r="AR236" s="17">
        <v>4.9737538709975701E-2</v>
      </c>
      <c r="AS236" s="17"/>
      <c r="AT236" s="17">
        <v>2.9366814099095299E-2</v>
      </c>
      <c r="AU236" s="17">
        <v>7.8570417762741804E-2</v>
      </c>
      <c r="AV236" s="17"/>
      <c r="AW236" s="17">
        <v>2.9704870220450999E-2</v>
      </c>
      <c r="AX236" s="17">
        <v>4.5297577279639602E-2</v>
      </c>
      <c r="AY236" s="17"/>
      <c r="AZ236" s="17">
        <v>1.2427790754793199E-2</v>
      </c>
      <c r="BA236" s="17">
        <v>6.1813333180297199E-2</v>
      </c>
    </row>
    <row r="237" spans="2:53"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row>
    <row r="238" spans="2:53" x14ac:dyDescent="0.35">
      <c r="B238" s="6" t="s">
        <v>156</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row>
    <row r="239" spans="2:53" x14ac:dyDescent="0.35">
      <c r="B239" s="24" t="s">
        <v>72</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row>
    <row r="240" spans="2:53" x14ac:dyDescent="0.35">
      <c r="B240" t="s">
        <v>149</v>
      </c>
      <c r="C240" s="17">
        <v>0.342268710590234</v>
      </c>
      <c r="D240" s="17">
        <v>0.38220564960609699</v>
      </c>
      <c r="E240" s="17">
        <v>0.30210024271228603</v>
      </c>
      <c r="F240" s="17"/>
      <c r="G240" s="17">
        <v>0.43810423721143898</v>
      </c>
      <c r="H240" s="17">
        <v>0.433082688210711</v>
      </c>
      <c r="I240" s="17">
        <v>0.396129253972893</v>
      </c>
      <c r="J240" s="17">
        <v>0.30033863761525798</v>
      </c>
      <c r="K240" s="17">
        <v>0.22236441099131399</v>
      </c>
      <c r="L240" s="17">
        <v>0.18547922281857601</v>
      </c>
      <c r="M240" s="17"/>
      <c r="N240" s="17">
        <v>0.36210824758907201</v>
      </c>
      <c r="O240" s="17">
        <v>0.24980703382790601</v>
      </c>
      <c r="P240" s="17">
        <v>0.34202550893262701</v>
      </c>
      <c r="Q240" s="17">
        <v>0.25390475862411199</v>
      </c>
      <c r="R240" s="17"/>
      <c r="S240" s="17">
        <v>0.395810509197217</v>
      </c>
      <c r="T240" s="17">
        <v>0.27038745816902598</v>
      </c>
      <c r="U240" s="17">
        <v>0.29263029107583899</v>
      </c>
      <c r="V240" s="17">
        <v>0.35923401565742802</v>
      </c>
      <c r="W240" s="17">
        <v>0.39723665866822599</v>
      </c>
      <c r="X240" s="17">
        <v>0.40148307059765398</v>
      </c>
      <c r="Y240" s="17">
        <v>0.25352395580126302</v>
      </c>
      <c r="Z240" s="17">
        <v>0.366879812919779</v>
      </c>
      <c r="AA240" s="17">
        <v>0.36359463763027999</v>
      </c>
      <c r="AB240" s="17"/>
      <c r="AC240" s="17">
        <v>0.340329457520052</v>
      </c>
      <c r="AD240" s="17">
        <v>0.23656907451606499</v>
      </c>
      <c r="AE240" s="17">
        <v>0.39187682210385899</v>
      </c>
      <c r="AF240" s="17">
        <v>0.43642749043867402</v>
      </c>
      <c r="AG240" s="17">
        <v>0.40583631251945401</v>
      </c>
      <c r="AH240" s="17">
        <v>0.32132073975000403</v>
      </c>
      <c r="AI240" s="17">
        <v>0.31225142534114497</v>
      </c>
      <c r="AJ240" s="17">
        <v>0.28415565907685603</v>
      </c>
      <c r="AK240" s="17">
        <v>0.48780451282374498</v>
      </c>
      <c r="AL240" s="17">
        <v>0.20403367409300099</v>
      </c>
      <c r="AM240" s="17"/>
      <c r="AN240" s="17">
        <v>0.44901790378387202</v>
      </c>
      <c r="AO240" s="17">
        <v>0.21093728837256701</v>
      </c>
      <c r="AP240" s="17"/>
      <c r="AQ240" s="17">
        <v>0.42253755276466198</v>
      </c>
      <c r="AR240" s="17">
        <v>0.24106298856323799</v>
      </c>
      <c r="AS240" s="17"/>
      <c r="AT240" s="17">
        <v>0.36589541480457499</v>
      </c>
      <c r="AU240" s="17">
        <v>0.216524740667904</v>
      </c>
      <c r="AV240" s="17"/>
      <c r="AW240" s="17">
        <v>0.36233732549936498</v>
      </c>
      <c r="AX240" s="17">
        <v>0.31744776178647</v>
      </c>
      <c r="AY240" s="17"/>
      <c r="AZ240" s="17">
        <v>0.48552395082856997</v>
      </c>
      <c r="BA240" s="17">
        <v>0.20240367925008801</v>
      </c>
    </row>
    <row r="241" spans="2:53" x14ac:dyDescent="0.35">
      <c r="B241" t="s">
        <v>150</v>
      </c>
      <c r="C241" s="17">
        <v>0.34557539065995502</v>
      </c>
      <c r="D241" s="17">
        <v>0.352097401454876</v>
      </c>
      <c r="E241" s="17">
        <v>0.33936428156764498</v>
      </c>
      <c r="F241" s="17"/>
      <c r="G241" s="17">
        <v>0.35233023436426197</v>
      </c>
      <c r="H241" s="17">
        <v>0.35524028573947602</v>
      </c>
      <c r="I241" s="17">
        <v>0.34337176635856698</v>
      </c>
      <c r="J241" s="17">
        <v>0.37491033002030899</v>
      </c>
      <c r="K241" s="17">
        <v>0.332859016299205</v>
      </c>
      <c r="L241" s="17">
        <v>0.26105523401282399</v>
      </c>
      <c r="M241" s="17"/>
      <c r="N241" s="17">
        <v>0.36479457876001697</v>
      </c>
      <c r="O241" s="17">
        <v>0.34526115503795901</v>
      </c>
      <c r="P241" s="17">
        <v>0.26577377379626099</v>
      </c>
      <c r="Q241" s="17">
        <v>0.235017694708128</v>
      </c>
      <c r="R241" s="17"/>
      <c r="S241" s="17">
        <v>0.33508825925387098</v>
      </c>
      <c r="T241" s="17">
        <v>0.37324403922973198</v>
      </c>
      <c r="U241" s="17">
        <v>0.36602970466253099</v>
      </c>
      <c r="V241" s="17">
        <v>0.37412311297409501</v>
      </c>
      <c r="W241" s="17">
        <v>0.29899335529454601</v>
      </c>
      <c r="X241" s="17">
        <v>0.315714582138658</v>
      </c>
      <c r="Y241" s="17">
        <v>0.34944106490000698</v>
      </c>
      <c r="Z241" s="17">
        <v>0.37178650729580498</v>
      </c>
      <c r="AA241" s="17">
        <v>0.32673830675836602</v>
      </c>
      <c r="AB241" s="17"/>
      <c r="AC241" s="17">
        <v>0.33985843066124199</v>
      </c>
      <c r="AD241" s="17">
        <v>0.32849059493966498</v>
      </c>
      <c r="AE241" s="17">
        <v>0.36836553670599798</v>
      </c>
      <c r="AF241" s="17">
        <v>0.35406145635560499</v>
      </c>
      <c r="AG241" s="17">
        <v>0.31650145935609197</v>
      </c>
      <c r="AH241" s="17">
        <v>0.29672977842188902</v>
      </c>
      <c r="AI241" s="17">
        <v>0.33903271162243798</v>
      </c>
      <c r="AJ241" s="17">
        <v>0.412051892510577</v>
      </c>
      <c r="AK241" s="17">
        <v>0.30294588173167503</v>
      </c>
      <c r="AL241" s="17">
        <v>0.433840609357869</v>
      </c>
      <c r="AM241" s="17"/>
      <c r="AN241" s="17">
        <v>0.37000908855763398</v>
      </c>
      <c r="AO241" s="17">
        <v>0.31280333052928599</v>
      </c>
      <c r="AP241" s="17"/>
      <c r="AQ241" s="17">
        <v>0.36415029097971502</v>
      </c>
      <c r="AR241" s="17">
        <v>0.32378087310731501</v>
      </c>
      <c r="AS241" s="17"/>
      <c r="AT241" s="17">
        <v>0.35139139663275298</v>
      </c>
      <c r="AU241" s="17">
        <v>0.30516468805463098</v>
      </c>
      <c r="AV241" s="17"/>
      <c r="AW241" s="17">
        <v>0.32158983632330801</v>
      </c>
      <c r="AX241" s="17">
        <v>0.37561615134544701</v>
      </c>
      <c r="AY241" s="17"/>
      <c r="AZ241" s="17">
        <v>0.365564482882271</v>
      </c>
      <c r="BA241" s="17">
        <v>0.32605935058013802</v>
      </c>
    </row>
    <row r="242" spans="2:53" x14ac:dyDescent="0.35">
      <c r="B242" t="s">
        <v>151</v>
      </c>
      <c r="C242" s="17">
        <v>0.156142576351923</v>
      </c>
      <c r="D242" s="17">
        <v>0.157133158135697</v>
      </c>
      <c r="E242" s="17">
        <v>0.15529247037454999</v>
      </c>
      <c r="F242" s="17"/>
      <c r="G242" s="17">
        <v>8.0553586438835603E-2</v>
      </c>
      <c r="H242" s="17">
        <v>0.12630909070283899</v>
      </c>
      <c r="I242" s="17">
        <v>0.15055168509028399</v>
      </c>
      <c r="J242" s="17">
        <v>0.14960191208586199</v>
      </c>
      <c r="K242" s="17">
        <v>0.22214310708967799</v>
      </c>
      <c r="L242" s="17">
        <v>0.198915829360712</v>
      </c>
      <c r="M242" s="17"/>
      <c r="N242" s="17">
        <v>0.15295835575464101</v>
      </c>
      <c r="O242" s="17">
        <v>0.18492604648910199</v>
      </c>
      <c r="P242" s="17">
        <v>0.133307277802381</v>
      </c>
      <c r="Q242" s="17">
        <v>0.21447836379267499</v>
      </c>
      <c r="R242" s="17"/>
      <c r="S242" s="17">
        <v>0.154870272356432</v>
      </c>
      <c r="T242" s="17">
        <v>0.16230319327940201</v>
      </c>
      <c r="U242" s="17">
        <v>0.14400095340986599</v>
      </c>
      <c r="V242" s="17">
        <v>0.12641780932558899</v>
      </c>
      <c r="W242" s="17">
        <v>0.17627475406168799</v>
      </c>
      <c r="X242" s="17">
        <v>0.14904791962450301</v>
      </c>
      <c r="Y242" s="17">
        <v>0.177084520218529</v>
      </c>
      <c r="Z242" s="17">
        <v>0.12381573905474701</v>
      </c>
      <c r="AA242" s="17">
        <v>0.17251838166293501</v>
      </c>
      <c r="AB242" s="17"/>
      <c r="AC242" s="17">
        <v>0.19663606547905399</v>
      </c>
      <c r="AD242" s="17">
        <v>0.16922502465254499</v>
      </c>
      <c r="AE242" s="17">
        <v>0.13941096672680101</v>
      </c>
      <c r="AF242" s="17">
        <v>0.144982698248421</v>
      </c>
      <c r="AG242" s="17">
        <v>0.248542562674125</v>
      </c>
      <c r="AH242" s="17">
        <v>0.14274924288056701</v>
      </c>
      <c r="AI242" s="17">
        <v>0.16085532329812599</v>
      </c>
      <c r="AJ242" s="17">
        <v>0.14844718008664901</v>
      </c>
      <c r="AK242" s="17">
        <v>0.119029772911233</v>
      </c>
      <c r="AL242" s="17">
        <v>0.18293250557357099</v>
      </c>
      <c r="AM242" s="17"/>
      <c r="AN242" s="17">
        <v>0.118074608236579</v>
      </c>
      <c r="AO242" s="17">
        <v>0.20380160227414201</v>
      </c>
      <c r="AP242" s="17"/>
      <c r="AQ242" s="17">
        <v>0.134410399537679</v>
      </c>
      <c r="AR242" s="17">
        <v>0.18010212001706799</v>
      </c>
      <c r="AS242" s="17"/>
      <c r="AT242" s="17">
        <v>0.15540518605165099</v>
      </c>
      <c r="AU242" s="17">
        <v>0.167596765482107</v>
      </c>
      <c r="AV242" s="17"/>
      <c r="AW242" s="17">
        <v>0.13913465309196299</v>
      </c>
      <c r="AX242" s="17">
        <v>0.17684822998932501</v>
      </c>
      <c r="AY242" s="17"/>
      <c r="AZ242" s="17">
        <v>0.106964316993374</v>
      </c>
      <c r="BA242" s="17">
        <v>0.204157006923495</v>
      </c>
    </row>
    <row r="243" spans="2:53" x14ac:dyDescent="0.35">
      <c r="B243" t="s">
        <v>152</v>
      </c>
      <c r="C243" s="17">
        <v>0.12882534936250201</v>
      </c>
      <c r="D243" s="17">
        <v>8.5382062312636106E-2</v>
      </c>
      <c r="E243" s="17">
        <v>0.17202432780230101</v>
      </c>
      <c r="F243" s="17"/>
      <c r="G243" s="17">
        <v>9.3211096694424803E-2</v>
      </c>
      <c r="H243" s="17">
        <v>6.8845678866925705E-2</v>
      </c>
      <c r="I243" s="17">
        <v>9.3242553135973294E-2</v>
      </c>
      <c r="J243" s="17">
        <v>0.154559046295207</v>
      </c>
      <c r="K243" s="17">
        <v>0.20221199902249801</v>
      </c>
      <c r="L243" s="17">
        <v>0.23166755152388199</v>
      </c>
      <c r="M243" s="17"/>
      <c r="N243" s="17">
        <v>9.9561025432804207E-2</v>
      </c>
      <c r="O243" s="17">
        <v>0.17080253138718601</v>
      </c>
      <c r="P243" s="17">
        <v>0.21742012462717999</v>
      </c>
      <c r="Q243" s="17">
        <v>0.253024528665243</v>
      </c>
      <c r="R243" s="17"/>
      <c r="S243" s="17">
        <v>9.2579973308174704E-2</v>
      </c>
      <c r="T243" s="17">
        <v>0.15335622545804101</v>
      </c>
      <c r="U243" s="17">
        <v>0.17206893738871001</v>
      </c>
      <c r="V243" s="17">
        <v>0.12128748614153501</v>
      </c>
      <c r="W243" s="17">
        <v>9.3979868299086902E-2</v>
      </c>
      <c r="X243" s="17">
        <v>0.118009764427172</v>
      </c>
      <c r="Y243" s="17">
        <v>0.18164900186208699</v>
      </c>
      <c r="Z243" s="17">
        <v>0.115359517763007</v>
      </c>
      <c r="AA243" s="17">
        <v>0.113482397448511</v>
      </c>
      <c r="AB243" s="17"/>
      <c r="AC243" s="17">
        <v>0.11407101401969599</v>
      </c>
      <c r="AD243" s="17">
        <v>0.23679282454863301</v>
      </c>
      <c r="AE243" s="17">
        <v>9.0034324844703195E-2</v>
      </c>
      <c r="AF243" s="17">
        <v>4.5161331181851699E-2</v>
      </c>
      <c r="AG243" s="17">
        <v>2.9119665450328801E-2</v>
      </c>
      <c r="AH243" s="17">
        <v>0.16051001445615201</v>
      </c>
      <c r="AI243" s="17">
        <v>0.15974560610077199</v>
      </c>
      <c r="AJ243" s="17">
        <v>0.103659683252215</v>
      </c>
      <c r="AK243" s="17">
        <v>6.6301530324777397E-2</v>
      </c>
      <c r="AL243" s="17">
        <v>0.13413373981441001</v>
      </c>
      <c r="AM243" s="17"/>
      <c r="AN243" s="17">
        <v>5.5158975154845698E-2</v>
      </c>
      <c r="AO243" s="17">
        <v>0.22365642861011401</v>
      </c>
      <c r="AP243" s="17"/>
      <c r="AQ243" s="17">
        <v>6.6043321370382699E-2</v>
      </c>
      <c r="AR243" s="17">
        <v>0.21664312704563399</v>
      </c>
      <c r="AS243" s="17"/>
      <c r="AT243" s="17">
        <v>0.108361844822916</v>
      </c>
      <c r="AU243" s="17">
        <v>0.24580101190998799</v>
      </c>
      <c r="AV243" s="17"/>
      <c r="AW243" s="17">
        <v>0.148291935568195</v>
      </c>
      <c r="AX243" s="17">
        <v>0.106165126475807</v>
      </c>
      <c r="AY243" s="17"/>
      <c r="AZ243" s="17">
        <v>3.5189576963861102E-2</v>
      </c>
      <c r="BA243" s="17">
        <v>0.220245183075434</v>
      </c>
    </row>
    <row r="244" spans="2:53" x14ac:dyDescent="0.35">
      <c r="B244" t="s">
        <v>69</v>
      </c>
      <c r="C244" s="17">
        <v>2.7187973035384599E-2</v>
      </c>
      <c r="D244" s="17">
        <v>2.3181728490693498E-2</v>
      </c>
      <c r="E244" s="17">
        <v>3.1218677543218901E-2</v>
      </c>
      <c r="F244" s="17"/>
      <c r="G244" s="17">
        <v>3.5800845291038802E-2</v>
      </c>
      <c r="H244" s="17">
        <v>1.6522256480047699E-2</v>
      </c>
      <c r="I244" s="17">
        <v>1.6704741442283701E-2</v>
      </c>
      <c r="J244" s="17">
        <v>2.0590073983363402E-2</v>
      </c>
      <c r="K244" s="17">
        <v>2.04214665973044E-2</v>
      </c>
      <c r="L244" s="17">
        <v>0.122882162284006</v>
      </c>
      <c r="M244" s="17"/>
      <c r="N244" s="17">
        <v>2.0577792463465201E-2</v>
      </c>
      <c r="O244" s="17">
        <v>4.9203233257847097E-2</v>
      </c>
      <c r="P244" s="17">
        <v>4.1473314841551499E-2</v>
      </c>
      <c r="Q244" s="17">
        <v>4.3574654209841697E-2</v>
      </c>
      <c r="R244" s="17"/>
      <c r="S244" s="17">
        <v>2.1650985884304801E-2</v>
      </c>
      <c r="T244" s="17">
        <v>4.0709083863797499E-2</v>
      </c>
      <c r="U244" s="17">
        <v>2.52701134630543E-2</v>
      </c>
      <c r="V244" s="17">
        <v>1.89375759013535E-2</v>
      </c>
      <c r="W244" s="17">
        <v>3.3515363676452803E-2</v>
      </c>
      <c r="X244" s="17">
        <v>1.5744663212012799E-2</v>
      </c>
      <c r="Y244" s="17">
        <v>3.83014572181129E-2</v>
      </c>
      <c r="Z244" s="17">
        <v>2.21584229666613E-2</v>
      </c>
      <c r="AA244" s="17">
        <v>2.3666276499908601E-2</v>
      </c>
      <c r="AB244" s="17"/>
      <c r="AC244" s="17">
        <v>9.1050323199558594E-3</v>
      </c>
      <c r="AD244" s="17">
        <v>2.89224813430916E-2</v>
      </c>
      <c r="AE244" s="17">
        <v>1.0312349618638601E-2</v>
      </c>
      <c r="AF244" s="17">
        <v>1.9367023775448401E-2</v>
      </c>
      <c r="AG244" s="17">
        <v>0</v>
      </c>
      <c r="AH244" s="17">
        <v>7.8690224491387503E-2</v>
      </c>
      <c r="AI244" s="17">
        <v>2.8114933637519799E-2</v>
      </c>
      <c r="AJ244" s="17">
        <v>5.16855850737028E-2</v>
      </c>
      <c r="AK244" s="17">
        <v>2.3918302208569098E-2</v>
      </c>
      <c r="AL244" s="17">
        <v>4.5059471161150097E-2</v>
      </c>
      <c r="AM244" s="17"/>
      <c r="AN244" s="17">
        <v>7.7394242670687802E-3</v>
      </c>
      <c r="AO244" s="17">
        <v>4.8801350213891703E-2</v>
      </c>
      <c r="AP244" s="17"/>
      <c r="AQ244" s="17">
        <v>1.28584353475617E-2</v>
      </c>
      <c r="AR244" s="17">
        <v>3.8410891266745302E-2</v>
      </c>
      <c r="AS244" s="17"/>
      <c r="AT244" s="17">
        <v>1.8946157688105699E-2</v>
      </c>
      <c r="AU244" s="17">
        <v>6.4912793885369593E-2</v>
      </c>
      <c r="AV244" s="17"/>
      <c r="AW244" s="17">
        <v>2.8646249517169799E-2</v>
      </c>
      <c r="AX244" s="17">
        <v>2.3922730402950801E-2</v>
      </c>
      <c r="AY244" s="17"/>
      <c r="AZ244" s="17">
        <v>6.7576723319237803E-3</v>
      </c>
      <c r="BA244" s="17">
        <v>4.7134780170845103E-2</v>
      </c>
    </row>
    <row r="245" spans="2:53"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row>
    <row r="246" spans="2:53" x14ac:dyDescent="0.35">
      <c r="B246" s="6" t="s">
        <v>157</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row>
    <row r="247" spans="2:53" x14ac:dyDescent="0.35">
      <c r="B247" s="24" t="s">
        <v>72</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row>
    <row r="248" spans="2:53" x14ac:dyDescent="0.35">
      <c r="B248" t="s">
        <v>149</v>
      </c>
      <c r="C248" s="17">
        <v>0.32556453536765501</v>
      </c>
      <c r="D248" s="17">
        <v>0.34369619745619101</v>
      </c>
      <c r="E248" s="17">
        <v>0.30718631591881201</v>
      </c>
      <c r="F248" s="17"/>
      <c r="G248" s="17">
        <v>0.312418586050075</v>
      </c>
      <c r="H248" s="17">
        <v>0.39579488911935501</v>
      </c>
      <c r="I248" s="17">
        <v>0.40238679337793698</v>
      </c>
      <c r="J248" s="17">
        <v>0.284672397820597</v>
      </c>
      <c r="K248" s="17">
        <v>0.21872756231561899</v>
      </c>
      <c r="L248" s="17">
        <v>0.18595220710503499</v>
      </c>
      <c r="M248" s="17"/>
      <c r="N248" s="17">
        <v>0.347289119513427</v>
      </c>
      <c r="O248" s="17">
        <v>0.25365620320340398</v>
      </c>
      <c r="P248" s="17">
        <v>0.27292131450333701</v>
      </c>
      <c r="Q248" s="17">
        <v>0.31073731505597502</v>
      </c>
      <c r="R248" s="17"/>
      <c r="S248" s="17">
        <v>0.383446992332166</v>
      </c>
      <c r="T248" s="17">
        <v>0.27508308185303798</v>
      </c>
      <c r="U248" s="17">
        <v>0.31790040148811499</v>
      </c>
      <c r="V248" s="17">
        <v>0.366896041055365</v>
      </c>
      <c r="W248" s="17">
        <v>0.28995328610799498</v>
      </c>
      <c r="X248" s="17">
        <v>0.38244140184301301</v>
      </c>
      <c r="Y248" s="17">
        <v>0.28147673127529999</v>
      </c>
      <c r="Z248" s="17">
        <v>0.32290225343186502</v>
      </c>
      <c r="AA248" s="17">
        <v>0.30294232167381202</v>
      </c>
      <c r="AB248" s="17"/>
      <c r="AC248" s="17">
        <v>0.33782928001943602</v>
      </c>
      <c r="AD248" s="17">
        <v>0.30852358862102702</v>
      </c>
      <c r="AE248" s="17">
        <v>0.42172977758082503</v>
      </c>
      <c r="AF248" s="17">
        <v>0.32402949151666599</v>
      </c>
      <c r="AG248" s="17">
        <v>0.316819176338206</v>
      </c>
      <c r="AH248" s="17">
        <v>0.25893696221739898</v>
      </c>
      <c r="AI248" s="17">
        <v>0.28327165013588101</v>
      </c>
      <c r="AJ248" s="17">
        <v>0.35389456218232301</v>
      </c>
      <c r="AK248" s="17">
        <v>0.40833802528086999</v>
      </c>
      <c r="AL248" s="17">
        <v>0.224718646003703</v>
      </c>
      <c r="AM248" s="17"/>
      <c r="AN248" s="17">
        <v>0.41365806695325003</v>
      </c>
      <c r="AO248" s="17">
        <v>0.21927966075952601</v>
      </c>
      <c r="AP248" s="17"/>
      <c r="AQ248" s="17">
        <v>0.39913856214134302</v>
      </c>
      <c r="AR248" s="17">
        <v>0.23105036540006399</v>
      </c>
      <c r="AS248" s="17"/>
      <c r="AT248" s="17">
        <v>0.34578522624939501</v>
      </c>
      <c r="AU248" s="17">
        <v>0.21830735555037301</v>
      </c>
      <c r="AV248" s="17"/>
      <c r="AW248" s="17">
        <v>0.32912265736781299</v>
      </c>
      <c r="AX248" s="17">
        <v>0.32167014587209902</v>
      </c>
      <c r="AY248" s="17"/>
      <c r="AZ248" s="17">
        <v>0.434663381534384</v>
      </c>
      <c r="BA248" s="17">
        <v>0.21904756947589199</v>
      </c>
    </row>
    <row r="249" spans="2:53" x14ac:dyDescent="0.35">
      <c r="B249" t="s">
        <v>150</v>
      </c>
      <c r="C249" s="17">
        <v>0.32889212523903399</v>
      </c>
      <c r="D249" s="17">
        <v>0.36622814843902302</v>
      </c>
      <c r="E249" s="17">
        <v>0.29185199492408298</v>
      </c>
      <c r="F249" s="17"/>
      <c r="G249" s="17">
        <v>0.35987947110107499</v>
      </c>
      <c r="H249" s="17">
        <v>0.39295672730373299</v>
      </c>
      <c r="I249" s="17">
        <v>0.33930338085165002</v>
      </c>
      <c r="J249" s="17">
        <v>0.33546527929021902</v>
      </c>
      <c r="K249" s="17">
        <v>0.28159979777286698</v>
      </c>
      <c r="L249" s="17">
        <v>0.162642982135283</v>
      </c>
      <c r="M249" s="17"/>
      <c r="N249" s="17">
        <v>0.342080644344327</v>
      </c>
      <c r="O249" s="17">
        <v>0.350300261780226</v>
      </c>
      <c r="P249" s="17">
        <v>0.27108948193728399</v>
      </c>
      <c r="Q249" s="17">
        <v>0.21597751048771499</v>
      </c>
      <c r="R249" s="17"/>
      <c r="S249" s="17">
        <v>0.32106805877309502</v>
      </c>
      <c r="T249" s="17">
        <v>0.30932339516493002</v>
      </c>
      <c r="U249" s="17">
        <v>0.262344845647074</v>
      </c>
      <c r="V249" s="17">
        <v>0.29446929478756001</v>
      </c>
      <c r="W249" s="17">
        <v>0.39049937421778702</v>
      </c>
      <c r="X249" s="17">
        <v>0.32291016019990498</v>
      </c>
      <c r="Y249" s="17">
        <v>0.32792635647228202</v>
      </c>
      <c r="Z249" s="17">
        <v>0.39851233731657598</v>
      </c>
      <c r="AA249" s="17">
        <v>0.37891985062023198</v>
      </c>
      <c r="AB249" s="17"/>
      <c r="AC249" s="17">
        <v>0.363286013873722</v>
      </c>
      <c r="AD249" s="17">
        <v>0.25834770469087098</v>
      </c>
      <c r="AE249" s="17">
        <v>0.355821962903555</v>
      </c>
      <c r="AF249" s="17">
        <v>0.38414142627651199</v>
      </c>
      <c r="AG249" s="17">
        <v>0.34606075645290801</v>
      </c>
      <c r="AH249" s="17">
        <v>0.365675629804458</v>
      </c>
      <c r="AI249" s="17">
        <v>0.317051492674496</v>
      </c>
      <c r="AJ249" s="17">
        <v>0.37128576291478899</v>
      </c>
      <c r="AK249" s="17">
        <v>0.294002400345656</v>
      </c>
      <c r="AL249" s="17">
        <v>0.30366049482708601</v>
      </c>
      <c r="AM249" s="17"/>
      <c r="AN249" s="17">
        <v>0.37623580003155799</v>
      </c>
      <c r="AO249" s="17">
        <v>0.26833786239160401</v>
      </c>
      <c r="AP249" s="17"/>
      <c r="AQ249" s="17">
        <v>0.360295384921547</v>
      </c>
      <c r="AR249" s="17">
        <v>0.28861201758940502</v>
      </c>
      <c r="AS249" s="17"/>
      <c r="AT249" s="17">
        <v>0.34097602285420398</v>
      </c>
      <c r="AU249" s="17">
        <v>0.25778125337554603</v>
      </c>
      <c r="AV249" s="17"/>
      <c r="AW249" s="17">
        <v>0.32525108765876598</v>
      </c>
      <c r="AX249" s="17">
        <v>0.334392387825802</v>
      </c>
      <c r="AY249" s="17"/>
      <c r="AZ249" s="17">
        <v>0.38831818688628</v>
      </c>
      <c r="BA249" s="17">
        <v>0.270872411887639</v>
      </c>
    </row>
    <row r="250" spans="2:53" x14ac:dyDescent="0.35">
      <c r="B250" t="s">
        <v>151</v>
      </c>
      <c r="C250" s="17">
        <v>0.165803003529849</v>
      </c>
      <c r="D250" s="17">
        <v>0.16155413670532201</v>
      </c>
      <c r="E250" s="17">
        <v>0.16984082984041701</v>
      </c>
      <c r="F250" s="17"/>
      <c r="G250" s="17">
        <v>0.198847291689285</v>
      </c>
      <c r="H250" s="17">
        <v>0.122184981721691</v>
      </c>
      <c r="I250" s="17">
        <v>0.14974222256377401</v>
      </c>
      <c r="J250" s="17">
        <v>0.174934315962744</v>
      </c>
      <c r="K250" s="17">
        <v>0.211226335603374</v>
      </c>
      <c r="L250" s="17">
        <v>0.21035794848356601</v>
      </c>
      <c r="M250" s="17"/>
      <c r="N250" s="17">
        <v>0.17137050141138199</v>
      </c>
      <c r="O250" s="17">
        <v>0.125633398492803</v>
      </c>
      <c r="P250" s="17">
        <v>0.16353374068738799</v>
      </c>
      <c r="Q250" s="17">
        <v>0.17874713402454501</v>
      </c>
      <c r="R250" s="17"/>
      <c r="S250" s="17">
        <v>0.148245461736563</v>
      </c>
      <c r="T250" s="17">
        <v>0.21001129067157301</v>
      </c>
      <c r="U250" s="17">
        <v>0.18451052960240999</v>
      </c>
      <c r="V250" s="17">
        <v>0.17390673887861799</v>
      </c>
      <c r="W250" s="17">
        <v>0.14079873703082099</v>
      </c>
      <c r="X250" s="17">
        <v>0.119432683822195</v>
      </c>
      <c r="Y250" s="17">
        <v>0.17692104725879201</v>
      </c>
      <c r="Z250" s="17">
        <v>0.132271957098586</v>
      </c>
      <c r="AA250" s="17">
        <v>0.169156015507583</v>
      </c>
      <c r="AB250" s="17"/>
      <c r="AC250" s="17">
        <v>0.159724699215639</v>
      </c>
      <c r="AD250" s="17">
        <v>0.14838970822293701</v>
      </c>
      <c r="AE250" s="17">
        <v>0.13100633572404399</v>
      </c>
      <c r="AF250" s="17">
        <v>0.21589214396084899</v>
      </c>
      <c r="AG250" s="17">
        <v>0.30800040175855697</v>
      </c>
      <c r="AH250" s="17">
        <v>0.133143063419778</v>
      </c>
      <c r="AI250" s="17">
        <v>0.15137235750179401</v>
      </c>
      <c r="AJ250" s="17">
        <v>0.153653593090227</v>
      </c>
      <c r="AK250" s="17">
        <v>0.21070722923417601</v>
      </c>
      <c r="AL250" s="17">
        <v>0.17574815240807901</v>
      </c>
      <c r="AM250" s="17"/>
      <c r="AN250" s="17">
        <v>0.14723960485158</v>
      </c>
      <c r="AO250" s="17">
        <v>0.18482320508342301</v>
      </c>
      <c r="AP250" s="17"/>
      <c r="AQ250" s="17">
        <v>0.150195778042329</v>
      </c>
      <c r="AR250" s="17">
        <v>0.184702366870723</v>
      </c>
      <c r="AS250" s="17"/>
      <c r="AT250" s="17">
        <v>0.163134563009949</v>
      </c>
      <c r="AU250" s="17">
        <v>0.193452476142533</v>
      </c>
      <c r="AV250" s="17"/>
      <c r="AW250" s="17">
        <v>0.152202192709394</v>
      </c>
      <c r="AX250" s="17">
        <v>0.18121601464106399</v>
      </c>
      <c r="AY250" s="17"/>
      <c r="AZ250" s="17">
        <v>0.13977218158261501</v>
      </c>
      <c r="BA250" s="17">
        <v>0.191217792694996</v>
      </c>
    </row>
    <row r="251" spans="2:53" x14ac:dyDescent="0.35">
      <c r="B251" t="s">
        <v>152</v>
      </c>
      <c r="C251" s="17">
        <v>0.153637606007826</v>
      </c>
      <c r="D251" s="17">
        <v>0.109744760427162</v>
      </c>
      <c r="E251" s="17">
        <v>0.19766867302316199</v>
      </c>
      <c r="F251" s="17"/>
      <c r="G251" s="17">
        <v>0.106373899698381</v>
      </c>
      <c r="H251" s="17">
        <v>7.4592233614828002E-2</v>
      </c>
      <c r="I251" s="17">
        <v>9.6518606485851199E-2</v>
      </c>
      <c r="J251" s="17">
        <v>0.185044605639408</v>
      </c>
      <c r="K251" s="17">
        <v>0.25862795559031698</v>
      </c>
      <c r="L251" s="17">
        <v>0.317467279052218</v>
      </c>
      <c r="M251" s="17"/>
      <c r="N251" s="17">
        <v>0.120712132535661</v>
      </c>
      <c r="O251" s="17">
        <v>0.22240777773433701</v>
      </c>
      <c r="P251" s="17">
        <v>0.25205891599248997</v>
      </c>
      <c r="Q251" s="17">
        <v>0.25118306632666298</v>
      </c>
      <c r="R251" s="17"/>
      <c r="S251" s="17">
        <v>0.127865870240219</v>
      </c>
      <c r="T251" s="17">
        <v>0.17306827979109099</v>
      </c>
      <c r="U251" s="17">
        <v>0.21498943825383501</v>
      </c>
      <c r="V251" s="17">
        <v>0.14008007811322101</v>
      </c>
      <c r="W251" s="17">
        <v>0.13849595296035599</v>
      </c>
      <c r="X251" s="17">
        <v>0.143726432184973</v>
      </c>
      <c r="Y251" s="17">
        <v>0.18384951541236599</v>
      </c>
      <c r="Z251" s="17">
        <v>0.132950540609615</v>
      </c>
      <c r="AA251" s="17">
        <v>0.12867790213762501</v>
      </c>
      <c r="AB251" s="17"/>
      <c r="AC251" s="17">
        <v>0.12481397298981201</v>
      </c>
      <c r="AD251" s="17">
        <v>0.26086425513387801</v>
      </c>
      <c r="AE251" s="17">
        <v>8.5303194628070303E-2</v>
      </c>
      <c r="AF251" s="17">
        <v>5.9772485861320002E-2</v>
      </c>
      <c r="AG251" s="17">
        <v>2.9119665450328801E-2</v>
      </c>
      <c r="AH251" s="17">
        <v>0.17786951931653799</v>
      </c>
      <c r="AI251" s="17">
        <v>0.20936374308229599</v>
      </c>
      <c r="AJ251" s="17">
        <v>9.7992713833526507E-2</v>
      </c>
      <c r="AK251" s="17">
        <v>8.6952345139298906E-2</v>
      </c>
      <c r="AL251" s="17">
        <v>0.24045335889290101</v>
      </c>
      <c r="AM251" s="17"/>
      <c r="AN251" s="17">
        <v>5.5755925926063002E-2</v>
      </c>
      <c r="AO251" s="17">
        <v>0.281838750321317</v>
      </c>
      <c r="AP251" s="17"/>
      <c r="AQ251" s="17">
        <v>7.94377083094953E-2</v>
      </c>
      <c r="AR251" s="17">
        <v>0.25572736455935702</v>
      </c>
      <c r="AS251" s="17"/>
      <c r="AT251" s="17">
        <v>0.13487766754594399</v>
      </c>
      <c r="AU251" s="17">
        <v>0.25201529809700401</v>
      </c>
      <c r="AV251" s="17"/>
      <c r="AW251" s="17">
        <v>0.16692293387486201</v>
      </c>
      <c r="AX251" s="17">
        <v>0.138610694103913</v>
      </c>
      <c r="AY251" s="17"/>
      <c r="AZ251" s="17">
        <v>3.45322967527825E-2</v>
      </c>
      <c r="BA251" s="17">
        <v>0.26992422689526402</v>
      </c>
    </row>
    <row r="252" spans="2:53" x14ac:dyDescent="0.35">
      <c r="B252" t="s">
        <v>69</v>
      </c>
      <c r="C252" s="17">
        <v>2.6102729855635599E-2</v>
      </c>
      <c r="D252" s="17">
        <v>1.8776756972302001E-2</v>
      </c>
      <c r="E252" s="17">
        <v>3.3452186293526302E-2</v>
      </c>
      <c r="F252" s="17"/>
      <c r="G252" s="17">
        <v>2.2480751461183401E-2</v>
      </c>
      <c r="H252" s="17">
        <v>1.4471168240391999E-2</v>
      </c>
      <c r="I252" s="17">
        <v>1.20489967207881E-2</v>
      </c>
      <c r="J252" s="17">
        <v>1.9883401287032601E-2</v>
      </c>
      <c r="K252" s="17">
        <v>2.9818348717823899E-2</v>
      </c>
      <c r="L252" s="17">
        <v>0.123579583223898</v>
      </c>
      <c r="M252" s="17"/>
      <c r="N252" s="17">
        <v>1.8547602195202701E-2</v>
      </c>
      <c r="O252" s="17">
        <v>4.8002358789229503E-2</v>
      </c>
      <c r="P252" s="17">
        <v>4.0396546879500901E-2</v>
      </c>
      <c r="Q252" s="17">
        <v>4.3354974105103E-2</v>
      </c>
      <c r="R252" s="17"/>
      <c r="S252" s="17">
        <v>1.9373616917957099E-2</v>
      </c>
      <c r="T252" s="17">
        <v>3.2513952519367298E-2</v>
      </c>
      <c r="U252" s="17">
        <v>2.0254785008565802E-2</v>
      </c>
      <c r="V252" s="17">
        <v>2.4647847165236401E-2</v>
      </c>
      <c r="W252" s="17">
        <v>4.0252649683042603E-2</v>
      </c>
      <c r="X252" s="17">
        <v>3.1489321949914703E-2</v>
      </c>
      <c r="Y252" s="17">
        <v>2.9826349581259601E-2</v>
      </c>
      <c r="Z252" s="17">
        <v>1.3362911543357199E-2</v>
      </c>
      <c r="AA252" s="17">
        <v>2.0303910060749001E-2</v>
      </c>
      <c r="AB252" s="17"/>
      <c r="AC252" s="17">
        <v>1.43460339013919E-2</v>
      </c>
      <c r="AD252" s="17">
        <v>2.3874743331286901E-2</v>
      </c>
      <c r="AE252" s="17">
        <v>6.1387291635065398E-3</v>
      </c>
      <c r="AF252" s="17">
        <v>1.6164452384652601E-2</v>
      </c>
      <c r="AG252" s="17">
        <v>0</v>
      </c>
      <c r="AH252" s="17">
        <v>6.4374825241827902E-2</v>
      </c>
      <c r="AI252" s="17">
        <v>3.8940756605533797E-2</v>
      </c>
      <c r="AJ252" s="17">
        <v>2.31733679791346E-2</v>
      </c>
      <c r="AK252" s="17">
        <v>0</v>
      </c>
      <c r="AL252" s="17">
        <v>5.5419347868231203E-2</v>
      </c>
      <c r="AM252" s="17"/>
      <c r="AN252" s="17">
        <v>7.1106022375487096E-3</v>
      </c>
      <c r="AO252" s="17">
        <v>4.5720521444130698E-2</v>
      </c>
      <c r="AP252" s="17"/>
      <c r="AQ252" s="17">
        <v>1.0932566585286199E-2</v>
      </c>
      <c r="AR252" s="17">
        <v>3.9907885580450303E-2</v>
      </c>
      <c r="AS252" s="17"/>
      <c r="AT252" s="17">
        <v>1.52265203405082E-2</v>
      </c>
      <c r="AU252" s="17">
        <v>7.8443616834544497E-2</v>
      </c>
      <c r="AV252" s="17"/>
      <c r="AW252" s="17">
        <v>2.6501128389165299E-2</v>
      </c>
      <c r="AX252" s="17">
        <v>2.4110757557121502E-2</v>
      </c>
      <c r="AY252" s="17"/>
      <c r="AZ252" s="17">
        <v>2.7139532439382401E-3</v>
      </c>
      <c r="BA252" s="17">
        <v>4.89379990462094E-2</v>
      </c>
    </row>
    <row r="253" spans="2:53" x14ac:dyDescent="0.3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row>
    <row r="254" spans="2:53" x14ac:dyDescent="0.35">
      <c r="B254" s="6" t="s">
        <v>158</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row>
    <row r="255" spans="2:53" x14ac:dyDescent="0.35">
      <c r="B255" s="24" t="s">
        <v>72</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row>
    <row r="256" spans="2:53" x14ac:dyDescent="0.35">
      <c r="B256" t="s">
        <v>149</v>
      </c>
      <c r="C256" s="17">
        <v>0.39661691394123599</v>
      </c>
      <c r="D256" s="17">
        <v>0.44167322922400198</v>
      </c>
      <c r="E256" s="17">
        <v>0.35137796498039198</v>
      </c>
      <c r="F256" s="17"/>
      <c r="G256" s="17">
        <v>0.40520475410770102</v>
      </c>
      <c r="H256" s="17">
        <v>0.572158953553072</v>
      </c>
      <c r="I256" s="17">
        <v>0.46067804510395799</v>
      </c>
      <c r="J256" s="17">
        <v>0.32799985048783498</v>
      </c>
      <c r="K256" s="17">
        <v>0.22861452464867901</v>
      </c>
      <c r="L256" s="17">
        <v>0.19112486627363001</v>
      </c>
      <c r="M256" s="17"/>
      <c r="N256" s="17">
        <v>0.42830133382768498</v>
      </c>
      <c r="O256" s="17">
        <v>0.318077986801857</v>
      </c>
      <c r="P256" s="17">
        <v>0.308046086292313</v>
      </c>
      <c r="Q256" s="17">
        <v>0.320127552615108</v>
      </c>
      <c r="R256" s="17"/>
      <c r="S256" s="17">
        <v>0.49329927577845201</v>
      </c>
      <c r="T256" s="17">
        <v>0.35614582298946201</v>
      </c>
      <c r="U256" s="17">
        <v>0.31008720024023501</v>
      </c>
      <c r="V256" s="17">
        <v>0.39667421389422702</v>
      </c>
      <c r="W256" s="17">
        <v>0.401671163018882</v>
      </c>
      <c r="X256" s="17">
        <v>0.441371084186096</v>
      </c>
      <c r="Y256" s="17">
        <v>0.30861215324618202</v>
      </c>
      <c r="Z256" s="17">
        <v>0.40240115067769899</v>
      </c>
      <c r="AA256" s="17">
        <v>0.42114399915255402</v>
      </c>
      <c r="AB256" s="17"/>
      <c r="AC256" s="17">
        <v>0.42119641944502501</v>
      </c>
      <c r="AD256" s="17">
        <v>0.317234031608988</v>
      </c>
      <c r="AE256" s="17">
        <v>0.49351320616616001</v>
      </c>
      <c r="AF256" s="17">
        <v>0.40573602907776801</v>
      </c>
      <c r="AG256" s="17">
        <v>0.47175840660988599</v>
      </c>
      <c r="AH256" s="17">
        <v>0.41101929005040899</v>
      </c>
      <c r="AI256" s="17">
        <v>0.34478915043152197</v>
      </c>
      <c r="AJ256" s="17">
        <v>0.42033783084313697</v>
      </c>
      <c r="AK256" s="17">
        <v>0.45818673140697602</v>
      </c>
      <c r="AL256" s="17">
        <v>0.28520606836088602</v>
      </c>
      <c r="AM256" s="17"/>
      <c r="AN256" s="17">
        <v>0.515443881257447</v>
      </c>
      <c r="AO256" s="17">
        <v>0.247099218864199</v>
      </c>
      <c r="AP256" s="17"/>
      <c r="AQ256" s="17">
        <v>0.49513518511107002</v>
      </c>
      <c r="AR256" s="17">
        <v>0.26598690566157701</v>
      </c>
      <c r="AS256" s="17"/>
      <c r="AT256" s="17">
        <v>0.425274567408441</v>
      </c>
      <c r="AU256" s="17">
        <v>0.241191116167075</v>
      </c>
      <c r="AV256" s="17"/>
      <c r="AW256" s="17">
        <v>0.40749873243838203</v>
      </c>
      <c r="AX256" s="17">
        <v>0.38380256477292801</v>
      </c>
      <c r="AY256" s="17"/>
      <c r="AZ256" s="17">
        <v>0.55040654197243699</v>
      </c>
      <c r="BA256" s="17">
        <v>0.24646679651036801</v>
      </c>
    </row>
    <row r="257" spans="2:53" x14ac:dyDescent="0.35">
      <c r="B257" t="s">
        <v>150</v>
      </c>
      <c r="C257" s="17">
        <v>0.271367919574237</v>
      </c>
      <c r="D257" s="17">
        <v>0.27841800404688999</v>
      </c>
      <c r="E257" s="17">
        <v>0.264201767685035</v>
      </c>
      <c r="F257" s="17"/>
      <c r="G257" s="17">
        <v>0.37072540108055801</v>
      </c>
      <c r="H257" s="17">
        <v>0.25423459688121802</v>
      </c>
      <c r="I257" s="17">
        <v>0.29082134520330699</v>
      </c>
      <c r="J257" s="17">
        <v>0.30342171103881899</v>
      </c>
      <c r="K257" s="17">
        <v>0.24917985122483899</v>
      </c>
      <c r="L257" s="17">
        <v>0.13522467717244499</v>
      </c>
      <c r="M257" s="17"/>
      <c r="N257" s="17">
        <v>0.28209549583960603</v>
      </c>
      <c r="O257" s="17">
        <v>0.26035522066986799</v>
      </c>
      <c r="P257" s="17">
        <v>0.22097412751631201</v>
      </c>
      <c r="Q257" s="17">
        <v>0.25835445025348203</v>
      </c>
      <c r="R257" s="17"/>
      <c r="S257" s="17">
        <v>0.24100149763539899</v>
      </c>
      <c r="T257" s="17">
        <v>0.25257947919798002</v>
      </c>
      <c r="U257" s="17">
        <v>0.28298657921227599</v>
      </c>
      <c r="V257" s="17">
        <v>0.27040139001034202</v>
      </c>
      <c r="W257" s="17">
        <v>0.24987170208367901</v>
      </c>
      <c r="X257" s="17">
        <v>0.29157122704691801</v>
      </c>
      <c r="Y257" s="17">
        <v>0.31366706672179101</v>
      </c>
      <c r="Z257" s="17">
        <v>0.327469661800737</v>
      </c>
      <c r="AA257" s="17">
        <v>0.26905923672898802</v>
      </c>
      <c r="AB257" s="17"/>
      <c r="AC257" s="17">
        <v>0.28028958625067701</v>
      </c>
      <c r="AD257" s="17">
        <v>0.24779374930760101</v>
      </c>
      <c r="AE257" s="17">
        <v>0.284179719306971</v>
      </c>
      <c r="AF257" s="17">
        <v>0.34261059886544598</v>
      </c>
      <c r="AG257" s="17">
        <v>0.29120798146052301</v>
      </c>
      <c r="AH257" s="17">
        <v>0.150377442662399</v>
      </c>
      <c r="AI257" s="17">
        <v>0.25714112448753701</v>
      </c>
      <c r="AJ257" s="17">
        <v>0.28484191455253899</v>
      </c>
      <c r="AK257" s="17">
        <v>0.323370007320404</v>
      </c>
      <c r="AL257" s="17">
        <v>0.282329251661674</v>
      </c>
      <c r="AM257" s="17"/>
      <c r="AN257" s="17">
        <v>0.30095650160912502</v>
      </c>
      <c r="AO257" s="17">
        <v>0.23454521576319201</v>
      </c>
      <c r="AP257" s="17"/>
      <c r="AQ257" s="17">
        <v>0.285189814086454</v>
      </c>
      <c r="AR257" s="17">
        <v>0.25892164962654401</v>
      </c>
      <c r="AS257" s="17"/>
      <c r="AT257" s="17">
        <v>0.276407151627103</v>
      </c>
      <c r="AU257" s="17">
        <v>0.24551278432363999</v>
      </c>
      <c r="AV257" s="17"/>
      <c r="AW257" s="17">
        <v>0.26736816991656098</v>
      </c>
      <c r="AX257" s="17">
        <v>0.27746347871624</v>
      </c>
      <c r="AY257" s="17"/>
      <c r="AZ257" s="17">
        <v>0.30091872930423802</v>
      </c>
      <c r="BA257" s="17">
        <v>0.242516444946594</v>
      </c>
    </row>
    <row r="258" spans="2:53" x14ac:dyDescent="0.35">
      <c r="B258" t="s">
        <v>151</v>
      </c>
      <c r="C258" s="17">
        <v>0.147614164693982</v>
      </c>
      <c r="D258" s="17">
        <v>0.13883175222087801</v>
      </c>
      <c r="E258" s="17">
        <v>0.156529380110703</v>
      </c>
      <c r="F258" s="17"/>
      <c r="G258" s="17">
        <v>0.12796535839378301</v>
      </c>
      <c r="H258" s="17">
        <v>0.101288329825935</v>
      </c>
      <c r="I258" s="17">
        <v>0.15128711517555701</v>
      </c>
      <c r="J258" s="17">
        <v>0.14893887574499601</v>
      </c>
      <c r="K258" s="17">
        <v>0.192008401770904</v>
      </c>
      <c r="L258" s="17">
        <v>0.18728973657551701</v>
      </c>
      <c r="M258" s="17"/>
      <c r="N258" s="17">
        <v>0.14270642512808099</v>
      </c>
      <c r="O258" s="17">
        <v>0.15396917681602801</v>
      </c>
      <c r="P258" s="17">
        <v>0.18541719969512399</v>
      </c>
      <c r="Q258" s="17">
        <v>0.12354027091707399</v>
      </c>
      <c r="R258" s="17"/>
      <c r="S258" s="17">
        <v>0.107693577217186</v>
      </c>
      <c r="T258" s="17">
        <v>0.16367702896804701</v>
      </c>
      <c r="U258" s="17">
        <v>0.164255740186352</v>
      </c>
      <c r="V258" s="17">
        <v>0.16443795261814401</v>
      </c>
      <c r="W258" s="17">
        <v>0.16740574913832401</v>
      </c>
      <c r="X258" s="17">
        <v>9.5890889236477705E-2</v>
      </c>
      <c r="Y258" s="17">
        <v>0.16844593897715401</v>
      </c>
      <c r="Z258" s="17">
        <v>0.13717864735020299</v>
      </c>
      <c r="AA258" s="17">
        <v>0.164177319108301</v>
      </c>
      <c r="AB258" s="17"/>
      <c r="AC258" s="17">
        <v>0.13935859460771099</v>
      </c>
      <c r="AD258" s="17">
        <v>0.110777530373634</v>
      </c>
      <c r="AE258" s="17">
        <v>0.10663078462419499</v>
      </c>
      <c r="AF258" s="17">
        <v>0.17707812604627199</v>
      </c>
      <c r="AG258" s="17">
        <v>0.20791394647926301</v>
      </c>
      <c r="AH258" s="17">
        <v>0.16534511410432501</v>
      </c>
      <c r="AI258" s="17">
        <v>0.151223435961891</v>
      </c>
      <c r="AJ258" s="17">
        <v>0.18141989553332399</v>
      </c>
      <c r="AK258" s="17">
        <v>0.104887987607529</v>
      </c>
      <c r="AL258" s="17">
        <v>0.16903059065840001</v>
      </c>
      <c r="AM258" s="17"/>
      <c r="AN258" s="17">
        <v>0.123398528444045</v>
      </c>
      <c r="AO258" s="17">
        <v>0.17784705094596401</v>
      </c>
      <c r="AP258" s="17"/>
      <c r="AQ258" s="17">
        <v>0.126084376094588</v>
      </c>
      <c r="AR258" s="17">
        <v>0.17464692922629399</v>
      </c>
      <c r="AS258" s="17"/>
      <c r="AT258" s="17">
        <v>0.14650820481601501</v>
      </c>
      <c r="AU258" s="17">
        <v>0.16101746570332301</v>
      </c>
      <c r="AV258" s="17"/>
      <c r="AW258" s="17">
        <v>0.131204696725673</v>
      </c>
      <c r="AX258" s="17">
        <v>0.16753995171580999</v>
      </c>
      <c r="AY258" s="17"/>
      <c r="AZ258" s="17">
        <v>0.11415036230025701</v>
      </c>
      <c r="BA258" s="17">
        <v>0.180286029002554</v>
      </c>
    </row>
    <row r="259" spans="2:53" x14ac:dyDescent="0.35">
      <c r="B259" t="s">
        <v>152</v>
      </c>
      <c r="C259" s="17">
        <v>0.15672226019009</v>
      </c>
      <c r="D259" s="17">
        <v>0.117867039230118</v>
      </c>
      <c r="E259" s="17">
        <v>0.19571847781895901</v>
      </c>
      <c r="F259" s="17"/>
      <c r="G259" s="17">
        <v>7.3623734956774697E-2</v>
      </c>
      <c r="H259" s="17">
        <v>6.5017353840420594E-2</v>
      </c>
      <c r="I259" s="17">
        <v>8.2026971773087404E-2</v>
      </c>
      <c r="J259" s="17">
        <v>0.19054229474144599</v>
      </c>
      <c r="K259" s="17">
        <v>0.297056817651558</v>
      </c>
      <c r="L259" s="17">
        <v>0.36669166515909601</v>
      </c>
      <c r="M259" s="17"/>
      <c r="N259" s="17">
        <v>0.12857561608075299</v>
      </c>
      <c r="O259" s="17">
        <v>0.20672012064425899</v>
      </c>
      <c r="P259" s="17">
        <v>0.236002670055379</v>
      </c>
      <c r="Q259" s="17">
        <v>0.25462275210923302</v>
      </c>
      <c r="R259" s="17"/>
      <c r="S259" s="17">
        <v>0.14170807854696801</v>
      </c>
      <c r="T259" s="17">
        <v>0.18928082568639601</v>
      </c>
      <c r="U259" s="17">
        <v>0.21238503844359399</v>
      </c>
      <c r="V259" s="17">
        <v>0.14008007829138699</v>
      </c>
      <c r="W259" s="17">
        <v>0.147536022082663</v>
      </c>
      <c r="X259" s="17">
        <v>0.149499090971798</v>
      </c>
      <c r="Y259" s="17">
        <v>0.179448491473614</v>
      </c>
      <c r="Z259" s="17">
        <v>0.10199660621965</v>
      </c>
      <c r="AA259" s="17">
        <v>0.121953168432707</v>
      </c>
      <c r="AB259" s="17"/>
      <c r="AC259" s="17">
        <v>0.12731245985749301</v>
      </c>
      <c r="AD259" s="17">
        <v>0.31058440953710897</v>
      </c>
      <c r="AE259" s="17">
        <v>0.103196629136906</v>
      </c>
      <c r="AF259" s="17">
        <v>5.6473960167535503E-2</v>
      </c>
      <c r="AG259" s="17">
        <v>2.9119665450328801E-2</v>
      </c>
      <c r="AH259" s="17">
        <v>0.208883327941039</v>
      </c>
      <c r="AI259" s="17">
        <v>0.21420197501132199</v>
      </c>
      <c r="AJ259" s="17">
        <v>0.113400359071001</v>
      </c>
      <c r="AK259" s="17">
        <v>8.3777609240819104E-2</v>
      </c>
      <c r="AL259" s="17">
        <v>0.21837461815789</v>
      </c>
      <c r="AM259" s="17"/>
      <c r="AN259" s="17">
        <v>5.2020801735777597E-2</v>
      </c>
      <c r="AO259" s="17">
        <v>0.28968244672406002</v>
      </c>
      <c r="AP259" s="17"/>
      <c r="AQ259" s="17">
        <v>8.2449140883773905E-2</v>
      </c>
      <c r="AR259" s="17">
        <v>0.25378055515852299</v>
      </c>
      <c r="AS259" s="17"/>
      <c r="AT259" s="17">
        <v>0.131209132414082</v>
      </c>
      <c r="AU259" s="17">
        <v>0.290445217549893</v>
      </c>
      <c r="AV259" s="17"/>
      <c r="AW259" s="17">
        <v>0.16692697095586601</v>
      </c>
      <c r="AX259" s="17">
        <v>0.14419710170130401</v>
      </c>
      <c r="AY259" s="17"/>
      <c r="AZ259" s="17">
        <v>3.1805964522080898E-2</v>
      </c>
      <c r="BA259" s="17">
        <v>0.27868234750999299</v>
      </c>
    </row>
    <row r="260" spans="2:53" x14ac:dyDescent="0.35">
      <c r="B260" t="s">
        <v>69</v>
      </c>
      <c r="C260" s="17">
        <v>2.7678741600455199E-2</v>
      </c>
      <c r="D260" s="17">
        <v>2.3209975278112398E-2</v>
      </c>
      <c r="E260" s="17">
        <v>3.2172409404910701E-2</v>
      </c>
      <c r="F260" s="17"/>
      <c r="G260" s="17">
        <v>2.2480751461183401E-2</v>
      </c>
      <c r="H260" s="17">
        <v>7.3007658993547303E-3</v>
      </c>
      <c r="I260" s="17">
        <v>1.51865227440905E-2</v>
      </c>
      <c r="J260" s="17">
        <v>2.90972679869036E-2</v>
      </c>
      <c r="K260" s="17">
        <v>3.3140404704019501E-2</v>
      </c>
      <c r="L260" s="17">
        <v>0.119669054819312</v>
      </c>
      <c r="M260" s="17"/>
      <c r="N260" s="17">
        <v>1.83211291238746E-2</v>
      </c>
      <c r="O260" s="17">
        <v>6.0877495067988098E-2</v>
      </c>
      <c r="P260" s="17">
        <v>4.9559916440872702E-2</v>
      </c>
      <c r="Q260" s="17">
        <v>4.3354974105103E-2</v>
      </c>
      <c r="R260" s="17"/>
      <c r="S260" s="17">
        <v>1.6297570821994799E-2</v>
      </c>
      <c r="T260" s="17">
        <v>3.83168431581144E-2</v>
      </c>
      <c r="U260" s="17">
        <v>3.0285441917542798E-2</v>
      </c>
      <c r="V260" s="17">
        <v>2.84063651858995E-2</v>
      </c>
      <c r="W260" s="17">
        <v>3.3515363676452803E-2</v>
      </c>
      <c r="X260" s="17">
        <v>2.16677085587101E-2</v>
      </c>
      <c r="Y260" s="17">
        <v>2.9826349581259601E-2</v>
      </c>
      <c r="Z260" s="17">
        <v>3.0953933951711501E-2</v>
      </c>
      <c r="AA260" s="17">
        <v>2.3666276577450102E-2</v>
      </c>
      <c r="AB260" s="17"/>
      <c r="AC260" s="17">
        <v>3.1842939839094302E-2</v>
      </c>
      <c r="AD260" s="17">
        <v>1.36102791726678E-2</v>
      </c>
      <c r="AE260" s="17">
        <v>1.2479660765769E-2</v>
      </c>
      <c r="AF260" s="17">
        <v>1.8101285842978699E-2</v>
      </c>
      <c r="AG260" s="17">
        <v>0</v>
      </c>
      <c r="AH260" s="17">
        <v>6.4374825241827902E-2</v>
      </c>
      <c r="AI260" s="17">
        <v>3.2644314107728403E-2</v>
      </c>
      <c r="AJ260" s="17">
        <v>0</v>
      </c>
      <c r="AK260" s="17">
        <v>2.9777664424271901E-2</v>
      </c>
      <c r="AL260" s="17">
        <v>4.5059471161150097E-2</v>
      </c>
      <c r="AM260" s="17"/>
      <c r="AN260" s="17">
        <v>8.1802869536056304E-3</v>
      </c>
      <c r="AO260" s="17">
        <v>5.0826067702585701E-2</v>
      </c>
      <c r="AP260" s="17"/>
      <c r="AQ260" s="17">
        <v>1.1141483824113899E-2</v>
      </c>
      <c r="AR260" s="17">
        <v>4.6663960327061597E-2</v>
      </c>
      <c r="AS260" s="17"/>
      <c r="AT260" s="17">
        <v>2.0600943734358401E-2</v>
      </c>
      <c r="AU260" s="17">
        <v>6.1833416256070001E-2</v>
      </c>
      <c r="AV260" s="17"/>
      <c r="AW260" s="17">
        <v>2.7001429963517499E-2</v>
      </c>
      <c r="AX260" s="17">
        <v>2.6996903093718602E-2</v>
      </c>
      <c r="AY260" s="17"/>
      <c r="AZ260" s="17">
        <v>2.7184019009872701E-3</v>
      </c>
      <c r="BA260" s="17">
        <v>5.2048382030491801E-2</v>
      </c>
    </row>
    <row r="261" spans="2:53" x14ac:dyDescent="0.35">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row>
    <row r="262" spans="2:53" x14ac:dyDescent="0.35">
      <c r="B262" s="6" t="s">
        <v>159</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row>
    <row r="263" spans="2:53" x14ac:dyDescent="0.35">
      <c r="B263" s="24" t="s">
        <v>72</v>
      </c>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row>
    <row r="264" spans="2:53" x14ac:dyDescent="0.35">
      <c r="B264" t="s">
        <v>149</v>
      </c>
      <c r="C264" s="17">
        <v>0.331313832319933</v>
      </c>
      <c r="D264" s="17">
        <v>0.36000835088010502</v>
      </c>
      <c r="E264" s="17">
        <v>0.30237792900697802</v>
      </c>
      <c r="F264" s="17"/>
      <c r="G264" s="17">
        <v>0.37901356593586999</v>
      </c>
      <c r="H264" s="17">
        <v>0.455480907493584</v>
      </c>
      <c r="I264" s="17">
        <v>0.39881840460541101</v>
      </c>
      <c r="J264" s="17">
        <v>0.25614020271743099</v>
      </c>
      <c r="K264" s="17">
        <v>0.21212533022788699</v>
      </c>
      <c r="L264" s="17">
        <v>0.156803346379428</v>
      </c>
      <c r="M264" s="17"/>
      <c r="N264" s="17">
        <v>0.36175984604280897</v>
      </c>
      <c r="O264" s="17">
        <v>0.23466475854598901</v>
      </c>
      <c r="P264" s="17">
        <v>0.26956168151788401</v>
      </c>
      <c r="Q264" s="17">
        <v>0.24969121833102001</v>
      </c>
      <c r="R264" s="17"/>
      <c r="S264" s="17">
        <v>0.40116392363002401</v>
      </c>
      <c r="T264" s="17">
        <v>0.31911395958510202</v>
      </c>
      <c r="U264" s="17">
        <v>0.27758430217653302</v>
      </c>
      <c r="V264" s="17">
        <v>0.34991021599436101</v>
      </c>
      <c r="W264" s="17">
        <v>0.33941706736340399</v>
      </c>
      <c r="X264" s="17">
        <v>0.34892760071565199</v>
      </c>
      <c r="Y264" s="17">
        <v>0.257761512459103</v>
      </c>
      <c r="Z264" s="17">
        <v>0.389038235448186</v>
      </c>
      <c r="AA264" s="17">
        <v>0.300936867947941</v>
      </c>
      <c r="AB264" s="17"/>
      <c r="AC264" s="17">
        <v>0.32417406020261502</v>
      </c>
      <c r="AD264" s="17">
        <v>0.30737264834147299</v>
      </c>
      <c r="AE264" s="17">
        <v>0.419506871721466</v>
      </c>
      <c r="AF264" s="17">
        <v>0.34586317878150402</v>
      </c>
      <c r="AG264" s="17">
        <v>0.27674249123543398</v>
      </c>
      <c r="AH264" s="17">
        <v>0.29344289006317498</v>
      </c>
      <c r="AI264" s="17">
        <v>0.26613010137409299</v>
      </c>
      <c r="AJ264" s="17">
        <v>0.40429292078235701</v>
      </c>
      <c r="AK264" s="17">
        <v>0.52227154538688303</v>
      </c>
      <c r="AL264" s="17">
        <v>0.24532568162105201</v>
      </c>
      <c r="AM264" s="17"/>
      <c r="AN264" s="17">
        <v>0.44360763828536398</v>
      </c>
      <c r="AO264" s="17">
        <v>0.18626453214729299</v>
      </c>
      <c r="AP264" s="17"/>
      <c r="AQ264" s="17">
        <v>0.41564087479886103</v>
      </c>
      <c r="AR264" s="17">
        <v>0.216400440337357</v>
      </c>
      <c r="AS264" s="17"/>
      <c r="AT264" s="17">
        <v>0.35015379570917399</v>
      </c>
      <c r="AU264" s="17">
        <v>0.23171059538309699</v>
      </c>
      <c r="AV264" s="17"/>
      <c r="AW264" s="17">
        <v>0.34279101920338501</v>
      </c>
      <c r="AX264" s="17">
        <v>0.31773655721111099</v>
      </c>
      <c r="AY264" s="17"/>
      <c r="AZ264" s="17">
        <v>0.47462773552549098</v>
      </c>
      <c r="BA264" s="17">
        <v>0.191391526301839</v>
      </c>
    </row>
    <row r="265" spans="2:53" x14ac:dyDescent="0.35">
      <c r="B265" t="s">
        <v>150</v>
      </c>
      <c r="C265" s="17">
        <v>0.34601113476901102</v>
      </c>
      <c r="D265" s="17">
        <v>0.36747752556767299</v>
      </c>
      <c r="E265" s="17">
        <v>0.32449583057443898</v>
      </c>
      <c r="F265" s="17"/>
      <c r="G265" s="17">
        <v>0.349709363666942</v>
      </c>
      <c r="H265" s="17">
        <v>0.35823662954570801</v>
      </c>
      <c r="I265" s="17">
        <v>0.34259139181125597</v>
      </c>
      <c r="J265" s="17">
        <v>0.39803730355776201</v>
      </c>
      <c r="K265" s="17">
        <v>0.29188575496726699</v>
      </c>
      <c r="L265" s="17">
        <v>0.27643121340416199</v>
      </c>
      <c r="M265" s="17"/>
      <c r="N265" s="17">
        <v>0.358005432427909</v>
      </c>
      <c r="O265" s="17">
        <v>0.33828397274539501</v>
      </c>
      <c r="P265" s="17">
        <v>0.30996005805614202</v>
      </c>
      <c r="Q265" s="17">
        <v>0.261413014603181</v>
      </c>
      <c r="R265" s="17"/>
      <c r="S265" s="17">
        <v>0.32692542583599699</v>
      </c>
      <c r="T265" s="17">
        <v>0.321018030498952</v>
      </c>
      <c r="U265" s="17">
        <v>0.328124537095211</v>
      </c>
      <c r="V265" s="17">
        <v>0.32844094793364098</v>
      </c>
      <c r="W265" s="17">
        <v>0.34598328869813699</v>
      </c>
      <c r="X265" s="17">
        <v>0.35267577996323102</v>
      </c>
      <c r="Y265" s="17">
        <v>0.40909376111564899</v>
      </c>
      <c r="Z265" s="17">
        <v>0.36755839643080801</v>
      </c>
      <c r="AA265" s="17">
        <v>0.36708671265408499</v>
      </c>
      <c r="AB265" s="17"/>
      <c r="AC265" s="17">
        <v>0.36705108655817797</v>
      </c>
      <c r="AD265" s="17">
        <v>0.28226261834094002</v>
      </c>
      <c r="AE265" s="17">
        <v>0.36620415429884801</v>
      </c>
      <c r="AF265" s="17">
        <v>0.39338144333026098</v>
      </c>
      <c r="AG265" s="17">
        <v>0.44518557104144502</v>
      </c>
      <c r="AH265" s="17">
        <v>0.35391064033900399</v>
      </c>
      <c r="AI265" s="17">
        <v>0.343500273979087</v>
      </c>
      <c r="AJ265" s="17">
        <v>0.33090212520840201</v>
      </c>
      <c r="AK265" s="17">
        <v>0.31528372087307299</v>
      </c>
      <c r="AL265" s="17">
        <v>0.33667934912917202</v>
      </c>
      <c r="AM265" s="17"/>
      <c r="AN265" s="17">
        <v>0.368003112663217</v>
      </c>
      <c r="AO265" s="17">
        <v>0.31473749568765402</v>
      </c>
      <c r="AP265" s="17"/>
      <c r="AQ265" s="17">
        <v>0.37023413390633098</v>
      </c>
      <c r="AR265" s="17">
        <v>0.31468106721907901</v>
      </c>
      <c r="AS265" s="17"/>
      <c r="AT265" s="17">
        <v>0.36081009351997401</v>
      </c>
      <c r="AU265" s="17">
        <v>0.27052780507886398</v>
      </c>
      <c r="AV265" s="17"/>
      <c r="AW265" s="17">
        <v>0.32831120451020002</v>
      </c>
      <c r="AX265" s="17">
        <v>0.36876458399555001</v>
      </c>
      <c r="AY265" s="17"/>
      <c r="AZ265" s="17">
        <v>0.358820333213973</v>
      </c>
      <c r="BA265" s="17">
        <v>0.33350507258960299</v>
      </c>
    </row>
    <row r="266" spans="2:53" x14ac:dyDescent="0.35">
      <c r="B266" t="s">
        <v>151</v>
      </c>
      <c r="C266" s="17">
        <v>0.16970680209853001</v>
      </c>
      <c r="D266" s="17">
        <v>0.16228299579044</v>
      </c>
      <c r="E266" s="17">
        <v>0.177283287314046</v>
      </c>
      <c r="F266" s="17"/>
      <c r="G266" s="17">
        <v>0.14681306915286299</v>
      </c>
      <c r="H266" s="17">
        <v>0.10567369828489399</v>
      </c>
      <c r="I266" s="17">
        <v>0.163104313710138</v>
      </c>
      <c r="J266" s="17">
        <v>0.18632276675236201</v>
      </c>
      <c r="K266" s="17">
        <v>0.22942150058634</v>
      </c>
      <c r="L266" s="17">
        <v>0.224275107200861</v>
      </c>
      <c r="M266" s="17"/>
      <c r="N266" s="17">
        <v>0.16417783736507999</v>
      </c>
      <c r="O266" s="17">
        <v>0.19756367861094301</v>
      </c>
      <c r="P266" s="17">
        <v>0.14882093939205401</v>
      </c>
      <c r="Q266" s="17">
        <v>0.262951894158725</v>
      </c>
      <c r="R266" s="17"/>
      <c r="S266" s="17">
        <v>0.137094010347279</v>
      </c>
      <c r="T266" s="17">
        <v>0.19021038094314899</v>
      </c>
      <c r="U266" s="17">
        <v>0.189332382483413</v>
      </c>
      <c r="V266" s="17">
        <v>0.190892564382657</v>
      </c>
      <c r="W266" s="17">
        <v>0.20731626995056601</v>
      </c>
      <c r="X266" s="17">
        <v>0.13330325864954501</v>
      </c>
      <c r="Y266" s="17">
        <v>0.13234499804126801</v>
      </c>
      <c r="Z266" s="17">
        <v>0.145974162021409</v>
      </c>
      <c r="AA266" s="17">
        <v>0.19146537789998699</v>
      </c>
      <c r="AB266" s="17"/>
      <c r="AC266" s="17">
        <v>0.18990087001956399</v>
      </c>
      <c r="AD266" s="17">
        <v>0.16819980114431499</v>
      </c>
      <c r="AE266" s="17">
        <v>0.12803559780949</v>
      </c>
      <c r="AF266" s="17">
        <v>0.20093861695453799</v>
      </c>
      <c r="AG266" s="17">
        <v>0.22289953607207799</v>
      </c>
      <c r="AH266" s="17">
        <v>0.15290875452768601</v>
      </c>
      <c r="AI266" s="17">
        <v>0.20071763929133399</v>
      </c>
      <c r="AJ266" s="17">
        <v>0.15556106688347099</v>
      </c>
      <c r="AK266" s="17">
        <v>7.4959718688897295E-2</v>
      </c>
      <c r="AL266" s="17">
        <v>0.18837452399640101</v>
      </c>
      <c r="AM266" s="17"/>
      <c r="AN266" s="17">
        <v>0.136904421368436</v>
      </c>
      <c r="AO266" s="17">
        <v>0.21513825189713701</v>
      </c>
      <c r="AP266" s="17"/>
      <c r="AQ266" s="17">
        <v>0.142921501671393</v>
      </c>
      <c r="AR266" s="17">
        <v>0.208374645990482</v>
      </c>
      <c r="AS266" s="17"/>
      <c r="AT266" s="17">
        <v>0.16566313286939</v>
      </c>
      <c r="AU266" s="17">
        <v>0.19042674354560199</v>
      </c>
      <c r="AV266" s="17"/>
      <c r="AW266" s="17">
        <v>0.15730801926016999</v>
      </c>
      <c r="AX266" s="17">
        <v>0.18493427082900599</v>
      </c>
      <c r="AY266" s="17"/>
      <c r="AZ266" s="17">
        <v>0.135398458210259</v>
      </c>
      <c r="BA266" s="17">
        <v>0.20320322139305799</v>
      </c>
    </row>
    <row r="267" spans="2:53" x14ac:dyDescent="0.35">
      <c r="B267" t="s">
        <v>152</v>
      </c>
      <c r="C267" s="17">
        <v>0.125926149257475</v>
      </c>
      <c r="D267" s="17">
        <v>8.8509257173458297E-2</v>
      </c>
      <c r="E267" s="17">
        <v>0.16345633189456499</v>
      </c>
      <c r="F267" s="17"/>
      <c r="G267" s="17">
        <v>8.5007756426022305E-2</v>
      </c>
      <c r="H267" s="17">
        <v>7.4186322497600904E-2</v>
      </c>
      <c r="I267" s="17">
        <v>8.3741287721596502E-2</v>
      </c>
      <c r="J267" s="17">
        <v>0.14193763326189901</v>
      </c>
      <c r="K267" s="17">
        <v>0.219190157995858</v>
      </c>
      <c r="L267" s="17">
        <v>0.2216752212109</v>
      </c>
      <c r="M267" s="17"/>
      <c r="N267" s="17">
        <v>9.7689600909648497E-2</v>
      </c>
      <c r="O267" s="17">
        <v>0.16294474676757001</v>
      </c>
      <c r="P267" s="17">
        <v>0.23166002760667001</v>
      </c>
      <c r="Q267" s="17">
        <v>0.20313899014143999</v>
      </c>
      <c r="R267" s="17"/>
      <c r="S267" s="17">
        <v>0.110769622663574</v>
      </c>
      <c r="T267" s="17">
        <v>0.135947555765877</v>
      </c>
      <c r="U267" s="17">
        <v>0.17968866478178899</v>
      </c>
      <c r="V267" s="17">
        <v>0.108060177945492</v>
      </c>
      <c r="W267" s="17">
        <v>8.4939798446887996E-2</v>
      </c>
      <c r="X267" s="17">
        <v>0.13360403648460201</v>
      </c>
      <c r="Y267" s="17">
        <v>0.17521093294354001</v>
      </c>
      <c r="Z267" s="17">
        <v>8.4066294556239596E-2</v>
      </c>
      <c r="AA267" s="17">
        <v>0.106757663149619</v>
      </c>
      <c r="AB267" s="17"/>
      <c r="AC267" s="17">
        <v>0.10398023810947001</v>
      </c>
      <c r="AD267" s="17">
        <v>0.218290188841986</v>
      </c>
      <c r="AE267" s="17">
        <v>7.1985970326372703E-2</v>
      </c>
      <c r="AF267" s="17">
        <v>4.3813513761518902E-2</v>
      </c>
      <c r="AG267" s="17">
        <v>2.6052736200715298E-2</v>
      </c>
      <c r="AH267" s="17">
        <v>0.115263388298318</v>
      </c>
      <c r="AI267" s="17">
        <v>0.156964877995658</v>
      </c>
      <c r="AJ267" s="17">
        <v>7.6975159018393399E-2</v>
      </c>
      <c r="AK267" s="17">
        <v>7.3031473137540104E-2</v>
      </c>
      <c r="AL267" s="17">
        <v>0.174201097759385</v>
      </c>
      <c r="AM267" s="17"/>
      <c r="AN267" s="17">
        <v>4.2224702077798902E-2</v>
      </c>
      <c r="AO267" s="17">
        <v>0.23501742732299499</v>
      </c>
      <c r="AP267" s="17"/>
      <c r="AQ267" s="17">
        <v>6.1369245479580503E-2</v>
      </c>
      <c r="AR267" s="17">
        <v>0.214076984921546</v>
      </c>
      <c r="AS267" s="17"/>
      <c r="AT267" s="17">
        <v>0.107235325833779</v>
      </c>
      <c r="AU267" s="17">
        <v>0.23206336214951701</v>
      </c>
      <c r="AV267" s="17"/>
      <c r="AW267" s="17">
        <v>0.144720728154524</v>
      </c>
      <c r="AX267" s="17">
        <v>0.10281781366399199</v>
      </c>
      <c r="AY267" s="17"/>
      <c r="AZ267" s="17">
        <v>2.68041202317768E-2</v>
      </c>
      <c r="BA267" s="17">
        <v>0.22270240451426501</v>
      </c>
    </row>
    <row r="268" spans="2:53" x14ac:dyDescent="0.35">
      <c r="B268" t="s">
        <v>69</v>
      </c>
      <c r="C268" s="17">
        <v>2.7042081555050501E-2</v>
      </c>
      <c r="D268" s="17">
        <v>2.1721870588322999E-2</v>
      </c>
      <c r="E268" s="17">
        <v>3.2386621209972398E-2</v>
      </c>
      <c r="F268" s="17"/>
      <c r="G268" s="17">
        <v>3.9456244818302198E-2</v>
      </c>
      <c r="H268" s="17">
        <v>6.4224421782126196E-3</v>
      </c>
      <c r="I268" s="17">
        <v>1.17446021515987E-2</v>
      </c>
      <c r="J268" s="17">
        <v>1.7562093710546199E-2</v>
      </c>
      <c r="K268" s="17">
        <v>4.73772562226474E-2</v>
      </c>
      <c r="L268" s="17">
        <v>0.12081511180465</v>
      </c>
      <c r="M268" s="17"/>
      <c r="N268" s="17">
        <v>1.8367283254552599E-2</v>
      </c>
      <c r="O268" s="17">
        <v>6.6542843330103504E-2</v>
      </c>
      <c r="P268" s="17">
        <v>3.9997293427250197E-2</v>
      </c>
      <c r="Q268" s="17">
        <v>2.28048827656336E-2</v>
      </c>
      <c r="R268" s="17"/>
      <c r="S268" s="17">
        <v>2.4047017523125401E-2</v>
      </c>
      <c r="T268" s="17">
        <v>3.3710073206920502E-2</v>
      </c>
      <c r="U268" s="17">
        <v>2.52701134630543E-2</v>
      </c>
      <c r="V268" s="17">
        <v>2.2696093743849701E-2</v>
      </c>
      <c r="W268" s="17">
        <v>2.23435755410047E-2</v>
      </c>
      <c r="X268" s="17">
        <v>3.1489324186970098E-2</v>
      </c>
      <c r="Y268" s="17">
        <v>2.55887954404404E-2</v>
      </c>
      <c r="Z268" s="17">
        <v>1.3362911543357199E-2</v>
      </c>
      <c r="AA268" s="17">
        <v>3.3753378348367002E-2</v>
      </c>
      <c r="AB268" s="17"/>
      <c r="AC268" s="17">
        <v>1.4893745110172199E-2</v>
      </c>
      <c r="AD268" s="17">
        <v>2.3874743331286901E-2</v>
      </c>
      <c r="AE268" s="17">
        <v>1.4267405843823701E-2</v>
      </c>
      <c r="AF268" s="17">
        <v>1.6003247172178599E-2</v>
      </c>
      <c r="AG268" s="17">
        <v>2.9119665450328801E-2</v>
      </c>
      <c r="AH268" s="17">
        <v>8.4474326771816294E-2</v>
      </c>
      <c r="AI268" s="17">
        <v>3.2687107359827203E-2</v>
      </c>
      <c r="AJ268" s="17">
        <v>3.2268728107376E-2</v>
      </c>
      <c r="AK268" s="17">
        <v>1.4453541913606E-2</v>
      </c>
      <c r="AL268" s="17">
        <v>5.54193474939901E-2</v>
      </c>
      <c r="AM268" s="17"/>
      <c r="AN268" s="17">
        <v>9.2601256051848702E-3</v>
      </c>
      <c r="AO268" s="17">
        <v>4.8842292944921602E-2</v>
      </c>
      <c r="AP268" s="17"/>
      <c r="AQ268" s="17">
        <v>9.8342441438346705E-3</v>
      </c>
      <c r="AR268" s="17">
        <v>4.6466861531536299E-2</v>
      </c>
      <c r="AS268" s="17"/>
      <c r="AT268" s="17">
        <v>1.6137652067683E-2</v>
      </c>
      <c r="AU268" s="17">
        <v>7.5271493842920298E-2</v>
      </c>
      <c r="AV268" s="17"/>
      <c r="AW268" s="17">
        <v>2.6869028871720602E-2</v>
      </c>
      <c r="AX268" s="17">
        <v>2.5746774300340801E-2</v>
      </c>
      <c r="AY268" s="17"/>
      <c r="AZ268" s="17">
        <v>4.3493528185003898E-3</v>
      </c>
      <c r="BA268" s="17">
        <v>4.9197775201234202E-2</v>
      </c>
    </row>
    <row r="269" spans="2:53" x14ac:dyDescent="0.3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row>
    <row r="270" spans="2:53" x14ac:dyDescent="0.35">
      <c r="B270" s="6" t="s">
        <v>173</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row>
    <row r="271" spans="2:53" x14ac:dyDescent="0.35">
      <c r="B271" s="24" t="s">
        <v>72</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row>
    <row r="272" spans="2:53" x14ac:dyDescent="0.35">
      <c r="B272" t="s">
        <v>167</v>
      </c>
      <c r="C272" s="17">
        <v>0.382896429785823</v>
      </c>
      <c r="D272" s="17">
        <v>0.40192498610656302</v>
      </c>
      <c r="E272" s="17">
        <v>0.36367289553726401</v>
      </c>
      <c r="F272" s="17"/>
      <c r="G272" s="17">
        <v>0.37838452831560898</v>
      </c>
      <c r="H272" s="17">
        <v>0.432995764815511</v>
      </c>
      <c r="I272" s="17">
        <v>0.40785539782067598</v>
      </c>
      <c r="J272" s="17">
        <v>0.37085012160528502</v>
      </c>
      <c r="K272" s="17">
        <v>0.31720073244378999</v>
      </c>
      <c r="L272" s="17">
        <v>0.31769307133027402</v>
      </c>
      <c r="M272" s="17"/>
      <c r="N272" s="17">
        <v>0.40988192435373</v>
      </c>
      <c r="O272" s="17">
        <v>0.25857231786680701</v>
      </c>
      <c r="P272" s="17">
        <v>0.36444247662997298</v>
      </c>
      <c r="Q272" s="17">
        <v>0.29095501548371799</v>
      </c>
      <c r="R272" s="17"/>
      <c r="S272" s="17">
        <v>0.42293357118689601</v>
      </c>
      <c r="T272" s="17">
        <v>0.35291288797158998</v>
      </c>
      <c r="U272" s="17">
        <v>0.371045027328195</v>
      </c>
      <c r="V272" s="17">
        <v>0.38973712335169203</v>
      </c>
      <c r="W272" s="17">
        <v>0.40840844759781098</v>
      </c>
      <c r="X272" s="17">
        <v>0.42704935167498198</v>
      </c>
      <c r="Y272" s="17">
        <v>0.34316647498775898</v>
      </c>
      <c r="Z272" s="17">
        <v>0.376353904167957</v>
      </c>
      <c r="AA272" s="17">
        <v>0.35512386344358898</v>
      </c>
      <c r="AB272" s="17"/>
      <c r="AC272" s="17">
        <v>0.40226368360023201</v>
      </c>
      <c r="AD272" s="17">
        <v>0.29091972498151403</v>
      </c>
      <c r="AE272" s="17">
        <v>0.52808143889319004</v>
      </c>
      <c r="AF272" s="17">
        <v>0.38223034868846001</v>
      </c>
      <c r="AG272" s="17">
        <v>0.35721972017848502</v>
      </c>
      <c r="AH272" s="17">
        <v>0.345201054080083</v>
      </c>
      <c r="AI272" s="17">
        <v>0.39106407424630502</v>
      </c>
      <c r="AJ272" s="17">
        <v>0.38047669245198201</v>
      </c>
      <c r="AK272" s="17">
        <v>0.57069513693345697</v>
      </c>
      <c r="AL272" s="17">
        <v>0.27853370088012902</v>
      </c>
      <c r="AM272" s="17"/>
      <c r="AN272" s="17">
        <v>0.43692431256219999</v>
      </c>
      <c r="AO272" s="17">
        <v>0.33065294378196203</v>
      </c>
      <c r="AP272" s="17"/>
      <c r="AQ272" s="17">
        <v>0.44700523107936802</v>
      </c>
      <c r="AR272" s="17">
        <v>0.30055541765760901</v>
      </c>
      <c r="AS272" s="17"/>
      <c r="AT272" s="17">
        <v>0.39851698577622602</v>
      </c>
      <c r="AU272" s="17">
        <v>0.29231617697025303</v>
      </c>
      <c r="AV272" s="17"/>
      <c r="AW272" s="17">
        <v>0.37789907494010799</v>
      </c>
      <c r="AX272" s="17">
        <v>0.38832612864432098</v>
      </c>
      <c r="AY272" s="17"/>
      <c r="AZ272" s="17">
        <v>0.45551502863037802</v>
      </c>
      <c r="BA272" s="17">
        <v>0.31199638741129598</v>
      </c>
    </row>
    <row r="273" spans="2:53" x14ac:dyDescent="0.35">
      <c r="B273" t="s">
        <v>168</v>
      </c>
      <c r="C273" s="17">
        <v>0.34319956244646199</v>
      </c>
      <c r="D273" s="17">
        <v>0.34983810079740901</v>
      </c>
      <c r="E273" s="17">
        <v>0.33686978835392201</v>
      </c>
      <c r="F273" s="17"/>
      <c r="G273" s="17">
        <v>0.33673984269316298</v>
      </c>
      <c r="H273" s="17">
        <v>0.366740737132211</v>
      </c>
      <c r="I273" s="17">
        <v>0.35950643957192402</v>
      </c>
      <c r="J273" s="17">
        <v>0.31399329174788299</v>
      </c>
      <c r="K273" s="17">
        <v>0.349135467674629</v>
      </c>
      <c r="L273" s="17">
        <v>0.29453116905330001</v>
      </c>
      <c r="M273" s="17"/>
      <c r="N273" s="17">
        <v>0.35154159107445998</v>
      </c>
      <c r="O273" s="17">
        <v>0.39076680420204302</v>
      </c>
      <c r="P273" s="17">
        <v>0.26219889840048</v>
      </c>
      <c r="Q273" s="17">
        <v>0.34233883740218801</v>
      </c>
      <c r="R273" s="17"/>
      <c r="S273" s="17">
        <v>0.354402546105545</v>
      </c>
      <c r="T273" s="17">
        <v>0.36061984861695401</v>
      </c>
      <c r="U273" s="17">
        <v>0.28501056373199801</v>
      </c>
      <c r="V273" s="17">
        <v>0.359234025890112</v>
      </c>
      <c r="W273" s="17">
        <v>0.30573063974498599</v>
      </c>
      <c r="X273" s="17">
        <v>0.30776705689091599</v>
      </c>
      <c r="Y273" s="17">
        <v>0.383995373903674</v>
      </c>
      <c r="Z273" s="17">
        <v>0.36265170249303602</v>
      </c>
      <c r="AA273" s="17">
        <v>0.35350753802899298</v>
      </c>
      <c r="AB273" s="17"/>
      <c r="AC273" s="17">
        <v>0.38800516042855698</v>
      </c>
      <c r="AD273" s="17">
        <v>0.32276274002571398</v>
      </c>
      <c r="AE273" s="17">
        <v>0.29192923277023602</v>
      </c>
      <c r="AF273" s="17">
        <v>0.39940652326953302</v>
      </c>
      <c r="AG273" s="17">
        <v>0.27774269119703099</v>
      </c>
      <c r="AH273" s="17">
        <v>0.33725773703460299</v>
      </c>
      <c r="AI273" s="17">
        <v>0.306418438344085</v>
      </c>
      <c r="AJ273" s="17">
        <v>0.35026900954645401</v>
      </c>
      <c r="AK273" s="17">
        <v>0.25614438375244097</v>
      </c>
      <c r="AL273" s="17">
        <v>0.31136784710066701</v>
      </c>
      <c r="AM273" s="17"/>
      <c r="AN273" s="17">
        <v>0.37808477788244399</v>
      </c>
      <c r="AO273" s="17">
        <v>0.29125351446358599</v>
      </c>
      <c r="AP273" s="17"/>
      <c r="AQ273" s="17">
        <v>0.37076846840863398</v>
      </c>
      <c r="AR273" s="17">
        <v>0.30649332636906002</v>
      </c>
      <c r="AS273" s="17"/>
      <c r="AT273" s="17">
        <v>0.355456860190415</v>
      </c>
      <c r="AU273" s="17">
        <v>0.27296570384284402</v>
      </c>
      <c r="AV273" s="17"/>
      <c r="AW273" s="17">
        <v>0.34681353521742603</v>
      </c>
      <c r="AX273" s="17">
        <v>0.34112051212408001</v>
      </c>
      <c r="AY273" s="17"/>
      <c r="AZ273" s="17">
        <v>0.37391722835177998</v>
      </c>
      <c r="BA273" s="17">
        <v>0.313208845894694</v>
      </c>
    </row>
    <row r="274" spans="2:53" x14ac:dyDescent="0.35">
      <c r="B274" t="s">
        <v>169</v>
      </c>
      <c r="C274" s="17">
        <v>0.17562785517073701</v>
      </c>
      <c r="D274" s="17">
        <v>0.16568988746423799</v>
      </c>
      <c r="E274" s="17">
        <v>0.18536362133058701</v>
      </c>
      <c r="F274" s="17"/>
      <c r="G274" s="17">
        <v>0.22972390815857699</v>
      </c>
      <c r="H274" s="17">
        <v>0.14737421569029399</v>
      </c>
      <c r="I274" s="17">
        <v>0.16426548330569499</v>
      </c>
      <c r="J274" s="17">
        <v>0.194307319507143</v>
      </c>
      <c r="K274" s="17">
        <v>0.17679693989662201</v>
      </c>
      <c r="L274" s="17">
        <v>0.20546908556701701</v>
      </c>
      <c r="M274" s="17"/>
      <c r="N274" s="17">
        <v>0.16490901759457699</v>
      </c>
      <c r="O274" s="17">
        <v>0.20863991968783199</v>
      </c>
      <c r="P274" s="17">
        <v>0.18291663545683101</v>
      </c>
      <c r="Q274" s="17">
        <v>0.22587884523414201</v>
      </c>
      <c r="R274" s="17"/>
      <c r="S274" s="17">
        <v>0.144370738136021</v>
      </c>
      <c r="T274" s="17">
        <v>0.176212360406722</v>
      </c>
      <c r="U274" s="17">
        <v>0.222609168311104</v>
      </c>
      <c r="V274" s="17">
        <v>0.15648595197885701</v>
      </c>
      <c r="W274" s="17">
        <v>0.194183827441712</v>
      </c>
      <c r="X274" s="17">
        <v>0.176789058093927</v>
      </c>
      <c r="Y274" s="17">
        <v>0.159807359240276</v>
      </c>
      <c r="Z274" s="17">
        <v>0.176928098782767</v>
      </c>
      <c r="AA274" s="17">
        <v>0.19146537782244599</v>
      </c>
      <c r="AB274" s="17"/>
      <c r="AC274" s="17">
        <v>0.134762606816415</v>
      </c>
      <c r="AD274" s="17">
        <v>0.20542646241308099</v>
      </c>
      <c r="AE274" s="17">
        <v>0.146569005400115</v>
      </c>
      <c r="AF274" s="17">
        <v>0.16715116400482199</v>
      </c>
      <c r="AG274" s="17">
        <v>0.25480416071745698</v>
      </c>
      <c r="AH274" s="17">
        <v>0.22379599288910301</v>
      </c>
      <c r="AI274" s="17">
        <v>0.18694095130497701</v>
      </c>
      <c r="AJ274" s="17">
        <v>0.18574752103282199</v>
      </c>
      <c r="AK274" s="17">
        <v>9.7880556000283198E-2</v>
      </c>
      <c r="AL274" s="17">
        <v>0.28626057606292199</v>
      </c>
      <c r="AM274" s="17"/>
      <c r="AN274" s="17">
        <v>0.15498022366278499</v>
      </c>
      <c r="AO274" s="17">
        <v>0.199853118448617</v>
      </c>
      <c r="AP274" s="17"/>
      <c r="AQ274" s="17">
        <v>0.13841610267544499</v>
      </c>
      <c r="AR274" s="17">
        <v>0.22239744288641</v>
      </c>
      <c r="AS274" s="17"/>
      <c r="AT274" s="17">
        <v>0.16653575267672299</v>
      </c>
      <c r="AU274" s="17">
        <v>0.23375321120473</v>
      </c>
      <c r="AV274" s="17"/>
      <c r="AW274" s="17">
        <v>0.166652457327923</v>
      </c>
      <c r="AX274" s="17">
        <v>0.18582192898938299</v>
      </c>
      <c r="AY274" s="17"/>
      <c r="AZ274" s="17">
        <v>0.14221891844722701</v>
      </c>
      <c r="BA274" s="17">
        <v>0.208246152233382</v>
      </c>
    </row>
    <row r="275" spans="2:53" x14ac:dyDescent="0.35">
      <c r="B275" t="s">
        <v>170</v>
      </c>
      <c r="C275" s="17">
        <v>5.0145793818777797E-2</v>
      </c>
      <c r="D275" s="17">
        <v>4.5663799016794598E-2</v>
      </c>
      <c r="E275" s="17">
        <v>5.4672902891402898E-2</v>
      </c>
      <c r="F275" s="17"/>
      <c r="G275" s="17">
        <v>3.0663030127754402E-2</v>
      </c>
      <c r="H275" s="17">
        <v>3.2053439431430297E-2</v>
      </c>
      <c r="I275" s="17">
        <v>3.4592272967585901E-2</v>
      </c>
      <c r="J275" s="17">
        <v>6.6024041477467293E-2</v>
      </c>
      <c r="K275" s="17">
        <v>6.3942034451782301E-2</v>
      </c>
      <c r="L275" s="17">
        <v>9.7200325314135097E-2</v>
      </c>
      <c r="M275" s="17"/>
      <c r="N275" s="17">
        <v>4.3368340482216897E-2</v>
      </c>
      <c r="O275" s="17">
        <v>5.7746194178605E-2</v>
      </c>
      <c r="P275" s="17">
        <v>7.7441824331192594E-2</v>
      </c>
      <c r="Q275" s="17">
        <v>6.3809563982633405E-2</v>
      </c>
      <c r="R275" s="17"/>
      <c r="S275" s="17">
        <v>4.3420633981271599E-2</v>
      </c>
      <c r="T275" s="17">
        <v>4.6334259371545498E-2</v>
      </c>
      <c r="U275" s="17">
        <v>6.81906121244336E-2</v>
      </c>
      <c r="V275" s="17">
        <v>3.3971650208709597E-2</v>
      </c>
      <c r="W275" s="17">
        <v>5.58589392174575E-2</v>
      </c>
      <c r="X275" s="17">
        <v>5.8929686575994497E-2</v>
      </c>
      <c r="Y275" s="17">
        <v>7.0491783456234997E-2</v>
      </c>
      <c r="Z275" s="17">
        <v>3.9749449061170901E-2</v>
      </c>
      <c r="AA275" s="17">
        <v>4.0607819449982298E-2</v>
      </c>
      <c r="AB275" s="17"/>
      <c r="AC275" s="17">
        <v>5.3708452668141997E-2</v>
      </c>
      <c r="AD275" s="17">
        <v>0.101320817922761</v>
      </c>
      <c r="AE275" s="17">
        <v>2.21448028343262E-2</v>
      </c>
      <c r="AF275" s="17">
        <v>3.2927596681788997E-2</v>
      </c>
      <c r="AG275" s="17">
        <v>9.3825404380645697E-2</v>
      </c>
      <c r="AH275" s="17">
        <v>1.40125751057169E-2</v>
      </c>
      <c r="AI275" s="17">
        <v>5.6057061146393097E-2</v>
      </c>
      <c r="AJ275" s="17">
        <v>7.3880951935161698E-2</v>
      </c>
      <c r="AK275" s="17">
        <v>4.0757832610769103E-2</v>
      </c>
      <c r="AL275" s="17">
        <v>3.9855672895946499E-2</v>
      </c>
      <c r="AM275" s="17"/>
      <c r="AN275" s="17">
        <v>2.2265714657003999E-2</v>
      </c>
      <c r="AO275" s="17">
        <v>8.1652892820806899E-2</v>
      </c>
      <c r="AP275" s="17"/>
      <c r="AQ275" s="17">
        <v>2.45758409042908E-2</v>
      </c>
      <c r="AR275" s="17">
        <v>8.5481520155642005E-2</v>
      </c>
      <c r="AS275" s="17"/>
      <c r="AT275" s="17">
        <v>4.5387017656644303E-2</v>
      </c>
      <c r="AU275" s="17">
        <v>8.1899061301075604E-2</v>
      </c>
      <c r="AV275" s="17"/>
      <c r="AW275" s="17">
        <v>5.3337011673602497E-2</v>
      </c>
      <c r="AX275" s="17">
        <v>4.6624480262814003E-2</v>
      </c>
      <c r="AY275" s="17"/>
      <c r="AZ275" s="17">
        <v>2.1132114247666599E-2</v>
      </c>
      <c r="BA275" s="17">
        <v>7.8472849748843998E-2</v>
      </c>
    </row>
    <row r="276" spans="2:53" x14ac:dyDescent="0.35">
      <c r="B276" t="s">
        <v>171</v>
      </c>
      <c r="C276" s="17">
        <v>3.96460260054253E-2</v>
      </c>
      <c r="D276" s="17">
        <v>3.07859480110803E-2</v>
      </c>
      <c r="E276" s="17">
        <v>4.8541771939365402E-2</v>
      </c>
      <c r="F276" s="17"/>
      <c r="G276" s="17">
        <v>4.9401149743342797E-3</v>
      </c>
      <c r="H276" s="17">
        <v>1.64108352104778E-2</v>
      </c>
      <c r="I276" s="17">
        <v>2.5433665449544101E-2</v>
      </c>
      <c r="J276" s="17">
        <v>5.4825225662222102E-2</v>
      </c>
      <c r="K276" s="17">
        <v>7.9964066786845603E-2</v>
      </c>
      <c r="L276" s="17">
        <v>5.5802719443829002E-2</v>
      </c>
      <c r="M276" s="17"/>
      <c r="N276" s="17">
        <v>2.6180447213967999E-2</v>
      </c>
      <c r="O276" s="17">
        <v>6.9231594354808898E-2</v>
      </c>
      <c r="P276" s="17">
        <v>9.4144239904479093E-2</v>
      </c>
      <c r="Q276" s="17">
        <v>4.4047649514319803E-2</v>
      </c>
      <c r="R276" s="17"/>
      <c r="S276" s="17">
        <v>2.8661086812128301E-2</v>
      </c>
      <c r="T276" s="17">
        <v>4.5315853922894597E-2</v>
      </c>
      <c r="U276" s="17">
        <v>5.3144628504269799E-2</v>
      </c>
      <c r="V276" s="17">
        <v>5.6812730549965898E-2</v>
      </c>
      <c r="W276" s="17">
        <v>1.79090726180102E-2</v>
      </c>
      <c r="X276" s="17">
        <v>1.9643231135920199E-2</v>
      </c>
      <c r="Y276" s="17">
        <v>3.1863387439851697E-2</v>
      </c>
      <c r="Z276" s="17">
        <v>4.4316845495068702E-2</v>
      </c>
      <c r="AA276" s="17">
        <v>5.5933034144314699E-2</v>
      </c>
      <c r="AB276" s="17"/>
      <c r="AC276" s="17">
        <v>2.1260096486653699E-2</v>
      </c>
      <c r="AD276" s="17">
        <v>7.9570254656931003E-2</v>
      </c>
      <c r="AE276" s="17">
        <v>8.9238151096838192E-3</v>
      </c>
      <c r="AF276" s="17">
        <v>1.6496717848722801E-2</v>
      </c>
      <c r="AG276" s="17">
        <v>1.6408023526381901E-2</v>
      </c>
      <c r="AH276" s="17">
        <v>1.32295530034714E-2</v>
      </c>
      <c r="AI276" s="17">
        <v>4.9654473870962501E-2</v>
      </c>
      <c r="AJ276" s="17">
        <v>9.6258250335807694E-3</v>
      </c>
      <c r="AK276" s="17">
        <v>3.4522090703050103E-2</v>
      </c>
      <c r="AL276" s="17">
        <v>7.6759705618094198E-2</v>
      </c>
      <c r="AM276" s="17"/>
      <c r="AN276" s="17">
        <v>6.9554097423008701E-3</v>
      </c>
      <c r="AO276" s="17">
        <v>8.2611056842563299E-2</v>
      </c>
      <c r="AP276" s="17"/>
      <c r="AQ276" s="17">
        <v>1.5629103821324399E-2</v>
      </c>
      <c r="AR276" s="17">
        <v>7.3920905959364902E-2</v>
      </c>
      <c r="AS276" s="17"/>
      <c r="AT276" s="17">
        <v>2.9633971270778998E-2</v>
      </c>
      <c r="AU276" s="17">
        <v>9.1821470239376701E-2</v>
      </c>
      <c r="AV276" s="17"/>
      <c r="AW276" s="17">
        <v>4.2771030462324902E-2</v>
      </c>
      <c r="AX276" s="17">
        <v>3.4450133360642003E-2</v>
      </c>
      <c r="AY276" s="17"/>
      <c r="AZ276" s="17">
        <v>6.3785835242391002E-3</v>
      </c>
      <c r="BA276" s="17">
        <v>7.2126177359724306E-2</v>
      </c>
    </row>
    <row r="277" spans="2:53" x14ac:dyDescent="0.35">
      <c r="B277" t="s">
        <v>69</v>
      </c>
      <c r="C277" s="17">
        <v>8.4843327727742793E-3</v>
      </c>
      <c r="D277" s="17">
        <v>6.0972786039146503E-3</v>
      </c>
      <c r="E277" s="17">
        <v>1.08790199474586E-2</v>
      </c>
      <c r="F277" s="17"/>
      <c r="G277" s="17">
        <v>1.95485757305622E-2</v>
      </c>
      <c r="H277" s="17">
        <v>4.4250077200758599E-3</v>
      </c>
      <c r="I277" s="17">
        <v>8.3467408845749602E-3</v>
      </c>
      <c r="J277" s="17">
        <v>0</v>
      </c>
      <c r="K277" s="17">
        <v>1.29607587463307E-2</v>
      </c>
      <c r="L277" s="17">
        <v>2.9303629291446101E-2</v>
      </c>
      <c r="M277" s="17"/>
      <c r="N277" s="17">
        <v>4.1186792810484797E-3</v>
      </c>
      <c r="O277" s="17">
        <v>1.5043169709902601E-2</v>
      </c>
      <c r="P277" s="17">
        <v>1.88559252770449E-2</v>
      </c>
      <c r="Q277" s="17">
        <v>3.2970088382999002E-2</v>
      </c>
      <c r="R277" s="17"/>
      <c r="S277" s="17">
        <v>6.2114237781377797E-3</v>
      </c>
      <c r="T277" s="17">
        <v>1.86047897102945E-2</v>
      </c>
      <c r="U277" s="17">
        <v>0</v>
      </c>
      <c r="V277" s="17">
        <v>3.7585180206630999E-3</v>
      </c>
      <c r="W277" s="17">
        <v>1.7909073380023999E-2</v>
      </c>
      <c r="X277" s="17">
        <v>9.8216156282600296E-3</v>
      </c>
      <c r="Y277" s="17">
        <v>1.06756209722032E-2</v>
      </c>
      <c r="Z277" s="17">
        <v>0</v>
      </c>
      <c r="AA277" s="17">
        <v>3.36236711067526E-3</v>
      </c>
      <c r="AB277" s="17"/>
      <c r="AC277" s="17">
        <v>0</v>
      </c>
      <c r="AD277" s="17">
        <v>0</v>
      </c>
      <c r="AE277" s="17">
        <v>2.3517049924494399E-3</v>
      </c>
      <c r="AF277" s="17">
        <v>1.7876495066724599E-3</v>
      </c>
      <c r="AG277" s="17">
        <v>0</v>
      </c>
      <c r="AH277" s="17">
        <v>6.6503087887022999E-2</v>
      </c>
      <c r="AI277" s="17">
        <v>9.8650010872769808E-3</v>
      </c>
      <c r="AJ277" s="17">
        <v>0</v>
      </c>
      <c r="AK277" s="17">
        <v>0</v>
      </c>
      <c r="AL277" s="17">
        <v>7.2224974422416604E-3</v>
      </c>
      <c r="AM277" s="17"/>
      <c r="AN277" s="17">
        <v>7.8956149326631596E-4</v>
      </c>
      <c r="AO277" s="17">
        <v>1.39764736424645E-2</v>
      </c>
      <c r="AP277" s="17"/>
      <c r="AQ277" s="17">
        <v>3.60525311093791E-3</v>
      </c>
      <c r="AR277" s="17">
        <v>1.1151386971913899E-2</v>
      </c>
      <c r="AS277" s="17"/>
      <c r="AT277" s="17">
        <v>4.4694124292127598E-3</v>
      </c>
      <c r="AU277" s="17">
        <v>2.7244376441720598E-2</v>
      </c>
      <c r="AV277" s="17"/>
      <c r="AW277" s="17">
        <v>1.2526890378615501E-2</v>
      </c>
      <c r="AX277" s="17">
        <v>3.6568166187598899E-3</v>
      </c>
      <c r="AY277" s="17"/>
      <c r="AZ277" s="17">
        <v>8.3812679870854398E-4</v>
      </c>
      <c r="BA277" s="17">
        <v>1.594958735206E-2</v>
      </c>
    </row>
    <row r="278" spans="2:53"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row>
    <row r="279" spans="2:53" x14ac:dyDescent="0.35">
      <c r="B279" s="6" t="s">
        <v>174</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row>
    <row r="280" spans="2:53" x14ac:dyDescent="0.35">
      <c r="B280" s="24" t="s">
        <v>72</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row>
    <row r="281" spans="2:53" x14ac:dyDescent="0.35">
      <c r="B281" t="s">
        <v>167</v>
      </c>
      <c r="C281" s="17">
        <v>0.30113586829720101</v>
      </c>
      <c r="D281" s="17">
        <v>0.32173397943237297</v>
      </c>
      <c r="E281" s="17">
        <v>0.28026922226024897</v>
      </c>
      <c r="F281" s="17"/>
      <c r="G281" s="17">
        <v>0.31363211155822102</v>
      </c>
      <c r="H281" s="17">
        <v>0.37443095775673202</v>
      </c>
      <c r="I281" s="17">
        <v>0.34216193602396</v>
      </c>
      <c r="J281" s="17">
        <v>0.27892780435696501</v>
      </c>
      <c r="K281" s="17">
        <v>0.22262567515564399</v>
      </c>
      <c r="L281" s="17">
        <v>0.15538361881498</v>
      </c>
      <c r="M281" s="17"/>
      <c r="N281" s="17">
        <v>0.33402117811767501</v>
      </c>
      <c r="O281" s="17">
        <v>0.15819854125979199</v>
      </c>
      <c r="P281" s="17">
        <v>0.27389910325392502</v>
      </c>
      <c r="Q281" s="17">
        <v>0.18835956692574199</v>
      </c>
      <c r="R281" s="17"/>
      <c r="S281" s="17">
        <v>0.31633532744112203</v>
      </c>
      <c r="T281" s="17">
        <v>0.25204923609160501</v>
      </c>
      <c r="U281" s="17">
        <v>0.295234686503207</v>
      </c>
      <c r="V281" s="17">
        <v>0.30271125865860898</v>
      </c>
      <c r="W281" s="17">
        <v>0.33037699674919202</v>
      </c>
      <c r="X281" s="17">
        <v>0.33505703495712302</v>
      </c>
      <c r="Y281" s="17">
        <v>0.25743456841186302</v>
      </c>
      <c r="Z281" s="17">
        <v>0.40240115155420703</v>
      </c>
      <c r="AA281" s="17">
        <v>0.29434184163972099</v>
      </c>
      <c r="AB281" s="17"/>
      <c r="AC281" s="17">
        <v>0.27225968986357602</v>
      </c>
      <c r="AD281" s="17">
        <v>0.17517342761622501</v>
      </c>
      <c r="AE281" s="17">
        <v>0.39953923467816799</v>
      </c>
      <c r="AF281" s="17">
        <v>0.32963614287680698</v>
      </c>
      <c r="AG281" s="17">
        <v>0.35127362530522699</v>
      </c>
      <c r="AH281" s="17">
        <v>0.33272303818654603</v>
      </c>
      <c r="AI281" s="17">
        <v>0.292140119944718</v>
      </c>
      <c r="AJ281" s="17">
        <v>0.319952378038526</v>
      </c>
      <c r="AK281" s="17">
        <v>0.40422516985144902</v>
      </c>
      <c r="AL281" s="17">
        <v>0.25607221554791498</v>
      </c>
      <c r="AM281" s="17"/>
      <c r="AN281" s="17">
        <v>0.39329368114465102</v>
      </c>
      <c r="AO281" s="17">
        <v>0.189775901793481</v>
      </c>
      <c r="AP281" s="17"/>
      <c r="AQ281" s="17">
        <v>0.369369564892504</v>
      </c>
      <c r="AR281" s="17">
        <v>0.215258035690014</v>
      </c>
      <c r="AS281" s="17"/>
      <c r="AT281" s="17">
        <v>0.32034313157602901</v>
      </c>
      <c r="AU281" s="17">
        <v>0.184295513848141</v>
      </c>
      <c r="AV281" s="17"/>
      <c r="AW281" s="17">
        <v>0.29202393745178901</v>
      </c>
      <c r="AX281" s="17">
        <v>0.31134919571967801</v>
      </c>
      <c r="AY281" s="17"/>
      <c r="AZ281" s="17">
        <v>0.417297713102803</v>
      </c>
      <c r="BA281" s="17">
        <v>0.18772305325996899</v>
      </c>
    </row>
    <row r="282" spans="2:53" x14ac:dyDescent="0.35">
      <c r="B282" t="s">
        <v>168</v>
      </c>
      <c r="C282" s="17">
        <v>0.35088906139756998</v>
      </c>
      <c r="D282" s="17">
        <v>0.37985660674302202</v>
      </c>
      <c r="E282" s="17">
        <v>0.32223719864142197</v>
      </c>
      <c r="F282" s="17"/>
      <c r="G282" s="17">
        <v>0.38010084403912497</v>
      </c>
      <c r="H282" s="17">
        <v>0.41047151592152897</v>
      </c>
      <c r="I282" s="17">
        <v>0.350507614072183</v>
      </c>
      <c r="J282" s="17">
        <v>0.35065954627282497</v>
      </c>
      <c r="K282" s="17">
        <v>0.28662731843404499</v>
      </c>
      <c r="L282" s="17">
        <v>0.29141583143972499</v>
      </c>
      <c r="M282" s="17"/>
      <c r="N282" s="17">
        <v>0.37709889231545801</v>
      </c>
      <c r="O282" s="17">
        <v>0.32758285999375703</v>
      </c>
      <c r="P282" s="17">
        <v>0.24455987408063601</v>
      </c>
      <c r="Q282" s="17">
        <v>0.27402811643594399</v>
      </c>
      <c r="R282" s="17"/>
      <c r="S282" s="17">
        <v>0.39359246999790998</v>
      </c>
      <c r="T282" s="17">
        <v>0.37213677395955802</v>
      </c>
      <c r="U282" s="17">
        <v>0.237074736155686</v>
      </c>
      <c r="V282" s="17">
        <v>0.39667421647526402</v>
      </c>
      <c r="W282" s="17">
        <v>0.33250871906736601</v>
      </c>
      <c r="X282" s="17">
        <v>0.36827004754654902</v>
      </c>
      <c r="Y282" s="17">
        <v>0.343329945860333</v>
      </c>
      <c r="Z282" s="17">
        <v>0.33626516822312402</v>
      </c>
      <c r="AA282" s="17">
        <v>0.33145759022371701</v>
      </c>
      <c r="AB282" s="17"/>
      <c r="AC282" s="17">
        <v>0.44812532114126702</v>
      </c>
      <c r="AD282" s="17">
        <v>0.31625781412266202</v>
      </c>
      <c r="AE282" s="17">
        <v>0.39043487915752101</v>
      </c>
      <c r="AF282" s="17">
        <v>0.37760130959826799</v>
      </c>
      <c r="AG282" s="17">
        <v>0.28390478269817898</v>
      </c>
      <c r="AH282" s="17">
        <v>0.32240035427982</v>
      </c>
      <c r="AI282" s="17">
        <v>0.30138161723775803</v>
      </c>
      <c r="AJ282" s="17">
        <v>0.367975391300574</v>
      </c>
      <c r="AK282" s="17">
        <v>0.40152074408571797</v>
      </c>
      <c r="AL282" s="17">
        <v>0.32725685949091698</v>
      </c>
      <c r="AM282" s="17"/>
      <c r="AN282" s="17">
        <v>0.40580461295012699</v>
      </c>
      <c r="AO282" s="17">
        <v>0.27934633919313501</v>
      </c>
      <c r="AP282" s="17"/>
      <c r="AQ282" s="17">
        <v>0.40515592258696997</v>
      </c>
      <c r="AR282" s="17">
        <v>0.27573175966278701</v>
      </c>
      <c r="AS282" s="17"/>
      <c r="AT282" s="17">
        <v>0.359452680490006</v>
      </c>
      <c r="AU282" s="17">
        <v>0.31724101387465697</v>
      </c>
      <c r="AV282" s="17"/>
      <c r="AW282" s="17">
        <v>0.34305445947649199</v>
      </c>
      <c r="AX282" s="17">
        <v>0.36269297382799198</v>
      </c>
      <c r="AY282" s="17"/>
      <c r="AZ282" s="17">
        <v>0.40198322733860298</v>
      </c>
      <c r="BA282" s="17">
        <v>0.30100406515763001</v>
      </c>
    </row>
    <row r="283" spans="2:53" x14ac:dyDescent="0.35">
      <c r="B283" t="s">
        <v>169</v>
      </c>
      <c r="C283" s="17">
        <v>0.181378501158457</v>
      </c>
      <c r="D283" s="17">
        <v>0.174247875386944</v>
      </c>
      <c r="E283" s="17">
        <v>0.188672306444856</v>
      </c>
      <c r="F283" s="17"/>
      <c r="G283" s="17">
        <v>0.19492875647174501</v>
      </c>
      <c r="H283" s="17">
        <v>0.13480299577947</v>
      </c>
      <c r="I283" s="17">
        <v>0.19958597938814801</v>
      </c>
      <c r="J283" s="17">
        <v>0.17915372430514201</v>
      </c>
      <c r="K283" s="17">
        <v>0.19647412126299499</v>
      </c>
      <c r="L283" s="17">
        <v>0.215865288824966</v>
      </c>
      <c r="M283" s="17"/>
      <c r="N283" s="17">
        <v>0.17174904230735499</v>
      </c>
      <c r="O283" s="17">
        <v>0.23584469242473899</v>
      </c>
      <c r="P283" s="17">
        <v>0.183168067354185</v>
      </c>
      <c r="Q283" s="17">
        <v>0.17267932587776</v>
      </c>
      <c r="R283" s="17"/>
      <c r="S283" s="17">
        <v>0.17492390367131799</v>
      </c>
      <c r="T283" s="17">
        <v>0.19472829282127399</v>
      </c>
      <c r="U283" s="17">
        <v>0.184317055336401</v>
      </c>
      <c r="V283" s="17">
        <v>0.14159687307625701</v>
      </c>
      <c r="W283" s="17">
        <v>0.16970853520573001</v>
      </c>
      <c r="X283" s="17">
        <v>0.15714583566502899</v>
      </c>
      <c r="Y283" s="17">
        <v>0.21114841826178199</v>
      </c>
      <c r="Z283" s="17">
        <v>0.146313451276464</v>
      </c>
      <c r="AA283" s="17">
        <v>0.22172668210233101</v>
      </c>
      <c r="AB283" s="17"/>
      <c r="AC283" s="17">
        <v>0.16432479410002099</v>
      </c>
      <c r="AD283" s="17">
        <v>0.16142084899537801</v>
      </c>
      <c r="AE283" s="17">
        <v>0.124523440429138</v>
      </c>
      <c r="AF283" s="17">
        <v>0.22558032089680399</v>
      </c>
      <c r="AG283" s="17">
        <v>0.25950620821592602</v>
      </c>
      <c r="AH283" s="17">
        <v>0.16103409568784</v>
      </c>
      <c r="AI283" s="17">
        <v>0.18240953309368099</v>
      </c>
      <c r="AJ283" s="17">
        <v>0.195394935904356</v>
      </c>
      <c r="AK283" s="17">
        <v>0.14608611568594501</v>
      </c>
      <c r="AL283" s="17">
        <v>0.17265785989382099</v>
      </c>
      <c r="AM283" s="17"/>
      <c r="AN283" s="17">
        <v>0.14844650115626601</v>
      </c>
      <c r="AO283" s="17">
        <v>0.222032847635693</v>
      </c>
      <c r="AP283" s="17"/>
      <c r="AQ283" s="17">
        <v>0.15829628381904201</v>
      </c>
      <c r="AR283" s="17">
        <v>0.21580216487881401</v>
      </c>
      <c r="AS283" s="17"/>
      <c r="AT283" s="17">
        <v>0.183791938334254</v>
      </c>
      <c r="AU283" s="17">
        <v>0.17468487473410699</v>
      </c>
      <c r="AV283" s="17"/>
      <c r="AW283" s="17">
        <v>0.174397479431741</v>
      </c>
      <c r="AX283" s="17">
        <v>0.18884393012903999</v>
      </c>
      <c r="AY283" s="17"/>
      <c r="AZ283" s="17">
        <v>0.1484247873806</v>
      </c>
      <c r="BA283" s="17">
        <v>0.213552348360457</v>
      </c>
    </row>
    <row r="284" spans="2:53" x14ac:dyDescent="0.35">
      <c r="B284" t="s">
        <v>170</v>
      </c>
      <c r="C284" s="17">
        <v>8.5665585131528804E-2</v>
      </c>
      <c r="D284" s="17">
        <v>5.7791639563342698E-2</v>
      </c>
      <c r="E284" s="17">
        <v>0.113256393078507</v>
      </c>
      <c r="F284" s="17"/>
      <c r="G284" s="17">
        <v>7.4998432390438893E-2</v>
      </c>
      <c r="H284" s="17">
        <v>5.23848073520315E-2</v>
      </c>
      <c r="I284" s="17">
        <v>4.7520097441973899E-2</v>
      </c>
      <c r="J284" s="17">
        <v>0.11760561337002701</v>
      </c>
      <c r="K284" s="17">
        <v>0.124946160627676</v>
      </c>
      <c r="L284" s="17">
        <v>0.15493292265771699</v>
      </c>
      <c r="M284" s="17"/>
      <c r="N284" s="17">
        <v>6.7841805648224104E-2</v>
      </c>
      <c r="O284" s="17">
        <v>0.155908649925527</v>
      </c>
      <c r="P284" s="17">
        <v>0.12964068592787401</v>
      </c>
      <c r="Q284" s="17">
        <v>0.112739204050416</v>
      </c>
      <c r="R284" s="17"/>
      <c r="S284" s="17">
        <v>7.4005033959572197E-2</v>
      </c>
      <c r="T284" s="17">
        <v>9.1738967588778197E-2</v>
      </c>
      <c r="U284" s="17">
        <v>0.136768167477123</v>
      </c>
      <c r="V284" s="17">
        <v>7.1991791454728504E-2</v>
      </c>
      <c r="W284" s="17">
        <v>9.5940520987853994E-2</v>
      </c>
      <c r="X284" s="17">
        <v>8.0597390539993902E-2</v>
      </c>
      <c r="Y284" s="17">
        <v>0.100645072265622</v>
      </c>
      <c r="Z284" s="17">
        <v>6.6135979206673995E-2</v>
      </c>
      <c r="AA284" s="17">
        <v>5.7679069435403699E-2</v>
      </c>
      <c r="AB284" s="17"/>
      <c r="AC284" s="17">
        <v>6.6934445493321101E-2</v>
      </c>
      <c r="AD284" s="17">
        <v>0.216565951778695</v>
      </c>
      <c r="AE284" s="17">
        <v>7.1875220640590001E-2</v>
      </c>
      <c r="AF284" s="17">
        <v>4.2583800129166301E-2</v>
      </c>
      <c r="AG284" s="17">
        <v>7.6195718330339501E-2</v>
      </c>
      <c r="AH284" s="17">
        <v>6.9997794983839207E-2</v>
      </c>
      <c r="AI284" s="17">
        <v>0.11149658803651399</v>
      </c>
      <c r="AJ284" s="17">
        <v>6.6172921766195505E-2</v>
      </c>
      <c r="AK284" s="17">
        <v>0</v>
      </c>
      <c r="AL284" s="17">
        <v>0.118932483935728</v>
      </c>
      <c r="AM284" s="17"/>
      <c r="AN284" s="17">
        <v>4.2836093618898501E-2</v>
      </c>
      <c r="AO284" s="17">
        <v>0.141688727665504</v>
      </c>
      <c r="AP284" s="17"/>
      <c r="AQ284" s="17">
        <v>4.4960111047837502E-2</v>
      </c>
      <c r="AR284" s="17">
        <v>0.13924759312382901</v>
      </c>
      <c r="AS284" s="17"/>
      <c r="AT284" s="17">
        <v>7.9266918252528296E-2</v>
      </c>
      <c r="AU284" s="17">
        <v>0.12824571612043401</v>
      </c>
      <c r="AV284" s="17"/>
      <c r="AW284" s="17">
        <v>9.2875901835296995E-2</v>
      </c>
      <c r="AX284" s="17">
        <v>7.7525271697098594E-2</v>
      </c>
      <c r="AY284" s="17"/>
      <c r="AZ284" s="17">
        <v>2.58062293594119E-2</v>
      </c>
      <c r="BA284" s="17">
        <v>0.144108338479602</v>
      </c>
    </row>
    <row r="285" spans="2:53" x14ac:dyDescent="0.35">
      <c r="B285" t="s">
        <v>171</v>
      </c>
      <c r="C285" s="17">
        <v>7.2443306941385205E-2</v>
      </c>
      <c r="D285" s="17">
        <v>5.83966625485422E-2</v>
      </c>
      <c r="E285" s="17">
        <v>8.6555125707533001E-2</v>
      </c>
      <c r="F285" s="17"/>
      <c r="G285" s="17">
        <v>2.5099478561495601E-2</v>
      </c>
      <c r="H285" s="17">
        <v>2.3484715470161701E-2</v>
      </c>
      <c r="I285" s="17">
        <v>5.3888218879657598E-2</v>
      </c>
      <c r="J285" s="17">
        <v>7.1805585856353493E-2</v>
      </c>
      <c r="K285" s="17">
        <v>0.15266113537873499</v>
      </c>
      <c r="L285" s="17">
        <v>0.15309870897116501</v>
      </c>
      <c r="M285" s="17"/>
      <c r="N285" s="17">
        <v>4.4011130289728501E-2</v>
      </c>
      <c r="O285" s="17">
        <v>0.110970335464684</v>
      </c>
      <c r="P285" s="17">
        <v>0.15039654424555801</v>
      </c>
      <c r="Q285" s="17">
        <v>0.22938890394450401</v>
      </c>
      <c r="R285" s="17"/>
      <c r="S285" s="17">
        <v>3.7268541454524198E-2</v>
      </c>
      <c r="T285" s="17">
        <v>7.4241445156928806E-2</v>
      </c>
      <c r="U285" s="17">
        <v>0.14159002650892</v>
      </c>
      <c r="V285" s="17">
        <v>8.3267342314478701E-2</v>
      </c>
      <c r="W285" s="17">
        <v>5.35561546098344E-2</v>
      </c>
      <c r="X285" s="17">
        <v>4.9108075663045002E-2</v>
      </c>
      <c r="Y285" s="17">
        <v>7.6766374228196099E-2</v>
      </c>
      <c r="Z285" s="17">
        <v>4.8884249739530997E-2</v>
      </c>
      <c r="AA285" s="17">
        <v>8.8070082377476502E-2</v>
      </c>
      <c r="AB285" s="17"/>
      <c r="AC285" s="17">
        <v>4.40251133151826E-2</v>
      </c>
      <c r="AD285" s="17">
        <v>0.13058195748704099</v>
      </c>
      <c r="AE285" s="17">
        <v>1.1275520102133301E-2</v>
      </c>
      <c r="AF285" s="17">
        <v>2.4598426498954801E-2</v>
      </c>
      <c r="AG285" s="17">
        <v>0</v>
      </c>
      <c r="AH285" s="17">
        <v>4.7341628974931597E-2</v>
      </c>
      <c r="AI285" s="17">
        <v>0.100668370959601</v>
      </c>
      <c r="AJ285" s="17">
        <v>5.0504372990348101E-2</v>
      </c>
      <c r="AK285" s="17">
        <v>4.8167970376888802E-2</v>
      </c>
      <c r="AL285" s="17">
        <v>0.12508058113161899</v>
      </c>
      <c r="AM285" s="17"/>
      <c r="AN285" s="17">
        <v>8.8295496367912906E-3</v>
      </c>
      <c r="AO285" s="17">
        <v>0.152489194511401</v>
      </c>
      <c r="AP285" s="17"/>
      <c r="AQ285" s="17">
        <v>1.9330412662018199E-2</v>
      </c>
      <c r="AR285" s="17">
        <v>0.14206914005643601</v>
      </c>
      <c r="AS285" s="17"/>
      <c r="AT285" s="17">
        <v>5.2745829270619403E-2</v>
      </c>
      <c r="AU285" s="17">
        <v>0.16506941561862201</v>
      </c>
      <c r="AV285" s="17"/>
      <c r="AW285" s="17">
        <v>8.5188538935460106E-2</v>
      </c>
      <c r="AX285" s="17">
        <v>5.58432074997188E-2</v>
      </c>
      <c r="AY285" s="17"/>
      <c r="AZ285" s="17">
        <v>5.4746463580291503E-3</v>
      </c>
      <c r="BA285" s="17">
        <v>0.137827119747921</v>
      </c>
    </row>
    <row r="286" spans="2:53" x14ac:dyDescent="0.35">
      <c r="B286" t="s">
        <v>69</v>
      </c>
      <c r="C286" s="17">
        <v>8.4876770738584999E-3</v>
      </c>
      <c r="D286" s="17">
        <v>7.9732363257755696E-3</v>
      </c>
      <c r="E286" s="17">
        <v>9.0097538674331207E-3</v>
      </c>
      <c r="F286" s="17"/>
      <c r="G286" s="17">
        <v>1.1240376978974599E-2</v>
      </c>
      <c r="H286" s="17">
        <v>4.4250077200758599E-3</v>
      </c>
      <c r="I286" s="17">
        <v>6.3361541940783004E-3</v>
      </c>
      <c r="J286" s="17">
        <v>1.84772583868767E-3</v>
      </c>
      <c r="K286" s="17">
        <v>1.66655891409054E-2</v>
      </c>
      <c r="L286" s="17">
        <v>2.9303629291446101E-2</v>
      </c>
      <c r="M286" s="17"/>
      <c r="N286" s="17">
        <v>5.2779513215594999E-3</v>
      </c>
      <c r="O286" s="17">
        <v>1.14949209315013E-2</v>
      </c>
      <c r="P286" s="17">
        <v>1.8335725137822199E-2</v>
      </c>
      <c r="Q286" s="17">
        <v>2.28048827656336E-2</v>
      </c>
      <c r="R286" s="17"/>
      <c r="S286" s="17">
        <v>3.87472347555362E-3</v>
      </c>
      <c r="T286" s="17">
        <v>1.5105284381856E-2</v>
      </c>
      <c r="U286" s="17">
        <v>5.0153280186630601E-3</v>
      </c>
      <c r="V286" s="17">
        <v>3.7585180206630999E-3</v>
      </c>
      <c r="W286" s="17">
        <v>1.7909073380023999E-2</v>
      </c>
      <c r="X286" s="17">
        <v>9.8216156282600296E-3</v>
      </c>
      <c r="Y286" s="17">
        <v>1.06756209722032E-2</v>
      </c>
      <c r="Z286" s="17">
        <v>0</v>
      </c>
      <c r="AA286" s="17">
        <v>6.72473422135052E-3</v>
      </c>
      <c r="AB286" s="17"/>
      <c r="AC286" s="17">
        <v>4.33063608663279E-3</v>
      </c>
      <c r="AD286" s="17">
        <v>0</v>
      </c>
      <c r="AE286" s="17">
        <v>2.3517049924494399E-3</v>
      </c>
      <c r="AF286" s="17">
        <v>0</v>
      </c>
      <c r="AG286" s="17">
        <v>2.9119665450328801E-2</v>
      </c>
      <c r="AH286" s="17">
        <v>6.6503087887022999E-2</v>
      </c>
      <c r="AI286" s="17">
        <v>1.1903770727728699E-2</v>
      </c>
      <c r="AJ286" s="17">
        <v>0</v>
      </c>
      <c r="AK286" s="17">
        <v>0</v>
      </c>
      <c r="AL286" s="17">
        <v>0</v>
      </c>
      <c r="AM286" s="17"/>
      <c r="AN286" s="17">
        <v>7.8956149326631596E-4</v>
      </c>
      <c r="AO286" s="17">
        <v>1.46669892007862E-2</v>
      </c>
      <c r="AP286" s="17"/>
      <c r="AQ286" s="17">
        <v>2.8877049916289001E-3</v>
      </c>
      <c r="AR286" s="17">
        <v>1.1891306588120499E-2</v>
      </c>
      <c r="AS286" s="17"/>
      <c r="AT286" s="17">
        <v>4.3995020765634496E-3</v>
      </c>
      <c r="AU286" s="17">
        <v>3.0463465804039101E-2</v>
      </c>
      <c r="AV286" s="17"/>
      <c r="AW286" s="17">
        <v>1.2459682869221601E-2</v>
      </c>
      <c r="AX286" s="17">
        <v>3.7454211264734802E-3</v>
      </c>
      <c r="AY286" s="17"/>
      <c r="AZ286" s="17">
        <v>1.0133964605530601E-3</v>
      </c>
      <c r="BA286" s="17">
        <v>1.5785074994421701E-2</v>
      </c>
    </row>
    <row r="287" spans="2:53" x14ac:dyDescent="0.35">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row>
    <row r="288" spans="2:53" x14ac:dyDescent="0.35">
      <c r="B288" s="6" t="s">
        <v>175</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row>
    <row r="289" spans="2:53" x14ac:dyDescent="0.35">
      <c r="B289" s="24" t="s">
        <v>72</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row>
    <row r="290" spans="2:53" x14ac:dyDescent="0.35">
      <c r="B290" t="s">
        <v>167</v>
      </c>
      <c r="C290" s="17">
        <v>0.28777128579491701</v>
      </c>
      <c r="D290" s="17">
        <v>0.31412142661075099</v>
      </c>
      <c r="E290" s="17">
        <v>0.26114058654407302</v>
      </c>
      <c r="F290" s="17"/>
      <c r="G290" s="17">
        <v>0.32143359448519199</v>
      </c>
      <c r="H290" s="17">
        <v>0.37483772706146001</v>
      </c>
      <c r="I290" s="17">
        <v>0.33393481343921999</v>
      </c>
      <c r="J290" s="17">
        <v>0.255448486505165</v>
      </c>
      <c r="K290" s="17">
        <v>0.15590172050788301</v>
      </c>
      <c r="L290" s="17">
        <v>0.20576198952569799</v>
      </c>
      <c r="M290" s="17"/>
      <c r="N290" s="17">
        <v>0.30998626085751801</v>
      </c>
      <c r="O290" s="17">
        <v>0.193330413445432</v>
      </c>
      <c r="P290" s="17">
        <v>0.25363368268066999</v>
      </c>
      <c r="Q290" s="17">
        <v>0.236073417541321</v>
      </c>
      <c r="R290" s="17"/>
      <c r="S290" s="17">
        <v>0.30509451635961699</v>
      </c>
      <c r="T290" s="17">
        <v>0.26604725595860901</v>
      </c>
      <c r="U290" s="17">
        <v>0.249516315969324</v>
      </c>
      <c r="V290" s="17">
        <v>0.29700099379920403</v>
      </c>
      <c r="W290" s="17">
        <v>0.31016514336575002</v>
      </c>
      <c r="X290" s="17">
        <v>0.317588677113886</v>
      </c>
      <c r="Y290" s="17">
        <v>0.26403611007521999</v>
      </c>
      <c r="Z290" s="17">
        <v>0.37601460903547601</v>
      </c>
      <c r="AA290" s="17">
        <v>0.26058846150943099</v>
      </c>
      <c r="AB290" s="17"/>
      <c r="AC290" s="17">
        <v>0.25991705056407799</v>
      </c>
      <c r="AD290" s="17">
        <v>0.18642015012631599</v>
      </c>
      <c r="AE290" s="17">
        <v>0.43733798128825402</v>
      </c>
      <c r="AF290" s="17">
        <v>0.29716984506467298</v>
      </c>
      <c r="AG290" s="17">
        <v>0.23304316691313801</v>
      </c>
      <c r="AH290" s="17">
        <v>0.38495042556861397</v>
      </c>
      <c r="AI290" s="17">
        <v>0.26987591814519502</v>
      </c>
      <c r="AJ290" s="17">
        <v>0.33132806125719</v>
      </c>
      <c r="AK290" s="17">
        <v>0.36304383514518501</v>
      </c>
      <c r="AL290" s="17">
        <v>0.17160472998092499</v>
      </c>
      <c r="AM290" s="17"/>
      <c r="AN290" s="17">
        <v>0.38787401997161303</v>
      </c>
      <c r="AO290" s="17">
        <v>0.16913586496541799</v>
      </c>
      <c r="AP290" s="17"/>
      <c r="AQ290" s="17">
        <v>0.36593700532450102</v>
      </c>
      <c r="AR290" s="17">
        <v>0.183140165410032</v>
      </c>
      <c r="AS290" s="17"/>
      <c r="AT290" s="17">
        <v>0.30778876237021402</v>
      </c>
      <c r="AU290" s="17">
        <v>0.17286185023594899</v>
      </c>
      <c r="AV290" s="17"/>
      <c r="AW290" s="17">
        <v>0.29050668528669199</v>
      </c>
      <c r="AX290" s="17">
        <v>0.28501058766133103</v>
      </c>
      <c r="AY290" s="17"/>
      <c r="AZ290" s="17">
        <v>0.41255886260937202</v>
      </c>
      <c r="BA290" s="17">
        <v>0.16593687113073299</v>
      </c>
    </row>
    <row r="291" spans="2:53" x14ac:dyDescent="0.35">
      <c r="B291" t="s">
        <v>168</v>
      </c>
      <c r="C291" s="17">
        <v>0.34718135408614798</v>
      </c>
      <c r="D291" s="17">
        <v>0.36256817047422302</v>
      </c>
      <c r="E291" s="17">
        <v>0.33210688437387498</v>
      </c>
      <c r="F291" s="17"/>
      <c r="G291" s="17">
        <v>0.36383240460420102</v>
      </c>
      <c r="H291" s="17">
        <v>0.39988428867959502</v>
      </c>
      <c r="I291" s="17">
        <v>0.360249452249364</v>
      </c>
      <c r="J291" s="17">
        <v>0.34293216679299499</v>
      </c>
      <c r="K291" s="17">
        <v>0.285278680658899</v>
      </c>
      <c r="L291" s="17">
        <v>0.27368534101186298</v>
      </c>
      <c r="M291" s="17"/>
      <c r="N291" s="17">
        <v>0.36428735185099698</v>
      </c>
      <c r="O291" s="17">
        <v>0.33241193622940202</v>
      </c>
      <c r="P291" s="17">
        <v>0.30038653228992301</v>
      </c>
      <c r="Q291" s="17">
        <v>0.25410868818604598</v>
      </c>
      <c r="R291" s="17"/>
      <c r="S291" s="17">
        <v>0.38528167025766602</v>
      </c>
      <c r="T291" s="17">
        <v>0.32921316117395899</v>
      </c>
      <c r="U291" s="17">
        <v>0.34895973293756699</v>
      </c>
      <c r="V291" s="17">
        <v>0.31174508663889899</v>
      </c>
      <c r="W291" s="17">
        <v>0.35254950917448902</v>
      </c>
      <c r="X291" s="17">
        <v>0.36437148137729802</v>
      </c>
      <c r="Y291" s="17">
        <v>0.34112943209512597</v>
      </c>
      <c r="Z291" s="17">
        <v>0.27401800781674301</v>
      </c>
      <c r="AA291" s="17">
        <v>0.36682729749934101</v>
      </c>
      <c r="AB291" s="17"/>
      <c r="AC291" s="17">
        <v>0.35833434134387099</v>
      </c>
      <c r="AD291" s="17">
        <v>0.34065913485445998</v>
      </c>
      <c r="AE291" s="17">
        <v>0.34416802187408302</v>
      </c>
      <c r="AF291" s="17">
        <v>0.42330369783254301</v>
      </c>
      <c r="AG291" s="17">
        <v>0.300641160063224</v>
      </c>
      <c r="AH291" s="17">
        <v>0.27667031351042298</v>
      </c>
      <c r="AI291" s="17">
        <v>0.312355290711129</v>
      </c>
      <c r="AJ291" s="17">
        <v>0.35508501480787902</v>
      </c>
      <c r="AK291" s="17">
        <v>0.43018124504196498</v>
      </c>
      <c r="AL291" s="17">
        <v>0.36085887952822399</v>
      </c>
      <c r="AM291" s="17"/>
      <c r="AN291" s="17">
        <v>0.38648532346119602</v>
      </c>
      <c r="AO291" s="17">
        <v>0.28613008820888303</v>
      </c>
      <c r="AP291" s="17"/>
      <c r="AQ291" s="17">
        <v>0.38319971091857502</v>
      </c>
      <c r="AR291" s="17">
        <v>0.28834418677094298</v>
      </c>
      <c r="AS291" s="17"/>
      <c r="AT291" s="17">
        <v>0.35684515741282402</v>
      </c>
      <c r="AU291" s="17">
        <v>0.28698673005751402</v>
      </c>
      <c r="AV291" s="17"/>
      <c r="AW291" s="17">
        <v>0.33331939213675099</v>
      </c>
      <c r="AX291" s="17">
        <v>0.36263651686972598</v>
      </c>
      <c r="AY291" s="17"/>
      <c r="AZ291" s="17">
        <v>0.39989891016510198</v>
      </c>
      <c r="BA291" s="17">
        <v>0.295711386070376</v>
      </c>
    </row>
    <row r="292" spans="2:53" x14ac:dyDescent="0.35">
      <c r="B292" t="s">
        <v>169</v>
      </c>
      <c r="C292" s="17">
        <v>0.20075020454751699</v>
      </c>
      <c r="D292" s="17">
        <v>0.20385095261706801</v>
      </c>
      <c r="E292" s="17">
        <v>0.19783006417791801</v>
      </c>
      <c r="F292" s="17"/>
      <c r="G292" s="17">
        <v>0.25296064313768901</v>
      </c>
      <c r="H292" s="17">
        <v>0.14375009844563599</v>
      </c>
      <c r="I292" s="17">
        <v>0.191202434223777</v>
      </c>
      <c r="J292" s="17">
        <v>0.21014487526873099</v>
      </c>
      <c r="K292" s="17">
        <v>0.26766948457576001</v>
      </c>
      <c r="L292" s="17">
        <v>0.20391839400005399</v>
      </c>
      <c r="M292" s="17"/>
      <c r="N292" s="17">
        <v>0.20086576674755699</v>
      </c>
      <c r="O292" s="17">
        <v>0.16756443259108</v>
      </c>
      <c r="P292" s="17">
        <v>0.21187553537975401</v>
      </c>
      <c r="Q292" s="17">
        <v>0.24505986467403801</v>
      </c>
      <c r="R292" s="17"/>
      <c r="S292" s="17">
        <v>0.18980211403295799</v>
      </c>
      <c r="T292" s="17">
        <v>0.23415239939320501</v>
      </c>
      <c r="U292" s="17">
        <v>0.16869065245405199</v>
      </c>
      <c r="V292" s="17">
        <v>0.21720219310833599</v>
      </c>
      <c r="W292" s="17">
        <v>0.185314822454103</v>
      </c>
      <c r="X292" s="17">
        <v>0.18833436823281099</v>
      </c>
      <c r="Y292" s="17">
        <v>0.196235244008473</v>
      </c>
      <c r="Z292" s="17">
        <v>0.194858412199194</v>
      </c>
      <c r="AA292" s="17">
        <v>0.20976383666194601</v>
      </c>
      <c r="AB292" s="17"/>
      <c r="AC292" s="17">
        <v>0.224846424669946</v>
      </c>
      <c r="AD292" s="17">
        <v>0.19156136099538201</v>
      </c>
      <c r="AE292" s="17">
        <v>0.136382268363445</v>
      </c>
      <c r="AF292" s="17">
        <v>0.21158915806373199</v>
      </c>
      <c r="AG292" s="17">
        <v>0.32777979631661802</v>
      </c>
      <c r="AH292" s="17">
        <v>0.207432383807654</v>
      </c>
      <c r="AI292" s="17">
        <v>0.20568565898053201</v>
      </c>
      <c r="AJ292" s="17">
        <v>0.20720673864598699</v>
      </c>
      <c r="AK292" s="17">
        <v>0.109166105786724</v>
      </c>
      <c r="AL292" s="17">
        <v>0.25132319334811998</v>
      </c>
      <c r="AM292" s="17"/>
      <c r="AN292" s="17">
        <v>0.16812638649233799</v>
      </c>
      <c r="AO292" s="17">
        <v>0.24414764043416601</v>
      </c>
      <c r="AP292" s="17"/>
      <c r="AQ292" s="17">
        <v>0.18226067936156601</v>
      </c>
      <c r="AR292" s="17">
        <v>0.23145465083660199</v>
      </c>
      <c r="AS292" s="17"/>
      <c r="AT292" s="17">
        <v>0.19538135274594901</v>
      </c>
      <c r="AU292" s="17">
        <v>0.24115265702611499</v>
      </c>
      <c r="AV292" s="17"/>
      <c r="AW292" s="17">
        <v>0.19435109572734999</v>
      </c>
      <c r="AX292" s="17">
        <v>0.209819229682949</v>
      </c>
      <c r="AY292" s="17"/>
      <c r="AZ292" s="17">
        <v>0.15504049646185999</v>
      </c>
      <c r="BA292" s="17">
        <v>0.24537816889501901</v>
      </c>
    </row>
    <row r="293" spans="2:53" x14ac:dyDescent="0.35">
      <c r="B293" t="s">
        <v>170</v>
      </c>
      <c r="C293" s="17">
        <v>7.6388956880674402E-2</v>
      </c>
      <c r="D293" s="17">
        <v>5.2454522718603597E-2</v>
      </c>
      <c r="E293" s="17">
        <v>0.100392115010351</v>
      </c>
      <c r="F293" s="17"/>
      <c r="G293" s="17">
        <v>3.1107004170718999E-2</v>
      </c>
      <c r="H293" s="17">
        <v>5.1122129587770099E-2</v>
      </c>
      <c r="I293" s="17">
        <v>6.6397096409660197E-2</v>
      </c>
      <c r="J293" s="17">
        <v>8.5613302108170294E-2</v>
      </c>
      <c r="K293" s="17">
        <v>0.103210504098614</v>
      </c>
      <c r="L293" s="17">
        <v>0.13408522094593101</v>
      </c>
      <c r="M293" s="17"/>
      <c r="N293" s="17">
        <v>6.7057579270329903E-2</v>
      </c>
      <c r="O293" s="17">
        <v>0.137109469282549</v>
      </c>
      <c r="P293" s="17">
        <v>7.8344747105430296E-2</v>
      </c>
      <c r="Q293" s="17">
        <v>7.5624405050783494E-2</v>
      </c>
      <c r="R293" s="17"/>
      <c r="S293" s="17">
        <v>6.2853582090405896E-2</v>
      </c>
      <c r="T293" s="17">
        <v>6.7242433722725203E-2</v>
      </c>
      <c r="U293" s="17">
        <v>0.111498056678259</v>
      </c>
      <c r="V293" s="17">
        <v>8.3267346229385406E-2</v>
      </c>
      <c r="W293" s="17">
        <v>8.4939799208901906E-2</v>
      </c>
      <c r="X293" s="17">
        <v>8.4495965778066895E-2</v>
      </c>
      <c r="Y293" s="17">
        <v>7.6929844885841495E-2</v>
      </c>
      <c r="Z293" s="17">
        <v>4.4316849181224E-2</v>
      </c>
      <c r="AA293" s="17">
        <v>7.1258247728240395E-2</v>
      </c>
      <c r="AB293" s="17"/>
      <c r="AC293" s="17">
        <v>0.10017165883739</v>
      </c>
      <c r="AD293" s="17">
        <v>0.12101662352385099</v>
      </c>
      <c r="AE293" s="17">
        <v>4.7435259620293602E-2</v>
      </c>
      <c r="AF293" s="17">
        <v>4.2418812113553403E-2</v>
      </c>
      <c r="AG293" s="17">
        <v>8.0296546477907793E-2</v>
      </c>
      <c r="AH293" s="17">
        <v>3.93299244265383E-2</v>
      </c>
      <c r="AI293" s="17">
        <v>0.101549028869535</v>
      </c>
      <c r="AJ293" s="17">
        <v>4.3103765826409901E-2</v>
      </c>
      <c r="AK293" s="17">
        <v>7.61437593193275E-2</v>
      </c>
      <c r="AL293" s="17">
        <v>6.7100664437625204E-2</v>
      </c>
      <c r="AM293" s="17"/>
      <c r="AN293" s="17">
        <v>4.1033874327170899E-2</v>
      </c>
      <c r="AO293" s="17">
        <v>0.124137563152678</v>
      </c>
      <c r="AP293" s="17"/>
      <c r="AQ293" s="17">
        <v>4.2169698997289902E-2</v>
      </c>
      <c r="AR293" s="17">
        <v>0.125904717356671</v>
      </c>
      <c r="AS293" s="17"/>
      <c r="AT293" s="17">
        <v>7.2818070204573607E-2</v>
      </c>
      <c r="AU293" s="17">
        <v>0.101141972285457</v>
      </c>
      <c r="AV293" s="17"/>
      <c r="AW293" s="17">
        <v>7.4385880717379005E-2</v>
      </c>
      <c r="AX293" s="17">
        <v>7.9318078975212994E-2</v>
      </c>
      <c r="AY293" s="17"/>
      <c r="AZ293" s="17">
        <v>2.27105093204194E-2</v>
      </c>
      <c r="BA293" s="17">
        <v>0.12879707638691201</v>
      </c>
    </row>
    <row r="294" spans="2:53" x14ac:dyDescent="0.35">
      <c r="B294" t="s">
        <v>171</v>
      </c>
      <c r="C294" s="17">
        <v>7.5933000182877505E-2</v>
      </c>
      <c r="D294" s="17">
        <v>5.6536907655603902E-2</v>
      </c>
      <c r="E294" s="17">
        <v>9.5037199176663603E-2</v>
      </c>
      <c r="F294" s="17"/>
      <c r="G294" s="17">
        <v>1.9425976623224601E-2</v>
      </c>
      <c r="H294" s="17">
        <v>2.5980748505463801E-2</v>
      </c>
      <c r="I294" s="17">
        <v>3.1323121639765E-2</v>
      </c>
      <c r="J294" s="17">
        <v>0.10212578647242999</v>
      </c>
      <c r="K294" s="17">
        <v>0.17046374138631601</v>
      </c>
      <c r="L294" s="17">
        <v>0.153245425225009</v>
      </c>
      <c r="M294" s="17"/>
      <c r="N294" s="17">
        <v>5.0254714495751598E-2</v>
      </c>
      <c r="O294" s="17">
        <v>0.154076195811094</v>
      </c>
      <c r="P294" s="17">
        <v>0.125210347525024</v>
      </c>
      <c r="Q294" s="17">
        <v>0.16632874178217699</v>
      </c>
      <c r="R294" s="17"/>
      <c r="S294" s="17">
        <v>5.30933937837995E-2</v>
      </c>
      <c r="T294" s="17">
        <v>7.4241444833219206E-2</v>
      </c>
      <c r="U294" s="17">
        <v>0.11631991394213501</v>
      </c>
      <c r="V294" s="17">
        <v>8.7025862203511703E-2</v>
      </c>
      <c r="W294" s="17">
        <v>4.4687150287873199E-2</v>
      </c>
      <c r="X294" s="17">
        <v>3.5387891869677897E-2</v>
      </c>
      <c r="Y294" s="17">
        <v>0.102518640111354</v>
      </c>
      <c r="Z294" s="17">
        <v>0.101996610344059</v>
      </c>
      <c r="AA294" s="17">
        <v>8.8199789567907194E-2</v>
      </c>
      <c r="AB294" s="17"/>
      <c r="AC294" s="17">
        <v>5.23998884980824E-2</v>
      </c>
      <c r="AD294" s="17">
        <v>0.16034273049999201</v>
      </c>
      <c r="AE294" s="17">
        <v>2.8369707636289699E-2</v>
      </c>
      <c r="AF294" s="17">
        <v>1.74867905891943E-2</v>
      </c>
      <c r="AG294" s="17">
        <v>2.9119665450328801E-2</v>
      </c>
      <c r="AH294" s="17">
        <v>3.9900801821168501E-2</v>
      </c>
      <c r="AI294" s="17">
        <v>9.8507531296719894E-2</v>
      </c>
      <c r="AJ294" s="17">
        <v>6.3276419462533998E-2</v>
      </c>
      <c r="AK294" s="17">
        <v>2.1465054706799699E-2</v>
      </c>
      <c r="AL294" s="17">
        <v>0.14911253270510599</v>
      </c>
      <c r="AM294" s="17"/>
      <c r="AN294" s="17">
        <v>1.1210326694732899E-2</v>
      </c>
      <c r="AO294" s="17">
        <v>0.15938806218750101</v>
      </c>
      <c r="AP294" s="17"/>
      <c r="AQ294" s="17">
        <v>2.1123807854054499E-2</v>
      </c>
      <c r="AR294" s="17">
        <v>0.154960997421729</v>
      </c>
      <c r="AS294" s="17"/>
      <c r="AT294" s="17">
        <v>5.9781914582695002E-2</v>
      </c>
      <c r="AU294" s="17">
        <v>0.16043077297904801</v>
      </c>
      <c r="AV294" s="17"/>
      <c r="AW294" s="17">
        <v>9.3171129967499294E-2</v>
      </c>
      <c r="AX294" s="17">
        <v>5.3928015179736E-2</v>
      </c>
      <c r="AY294" s="17"/>
      <c r="AZ294" s="17">
        <v>5.6255348121873501E-3</v>
      </c>
      <c r="BA294" s="17">
        <v>0.144576603245198</v>
      </c>
    </row>
    <row r="295" spans="2:53" x14ac:dyDescent="0.35">
      <c r="B295" t="s">
        <v>69</v>
      </c>
      <c r="C295" s="17">
        <v>1.1975198507867E-2</v>
      </c>
      <c r="D295" s="17">
        <v>1.04680199237502E-2</v>
      </c>
      <c r="E295" s="17">
        <v>1.3493150717119901E-2</v>
      </c>
      <c r="F295" s="17"/>
      <c r="G295" s="17">
        <v>1.1240376978974599E-2</v>
      </c>
      <c r="H295" s="17">
        <v>4.4250077200758599E-3</v>
      </c>
      <c r="I295" s="17">
        <v>1.68930820382138E-2</v>
      </c>
      <c r="J295" s="17">
        <v>3.7353828525084698E-3</v>
      </c>
      <c r="K295" s="17">
        <v>1.74758687725282E-2</v>
      </c>
      <c r="L295" s="17">
        <v>2.9303629291446101E-2</v>
      </c>
      <c r="M295" s="17"/>
      <c r="N295" s="17">
        <v>7.54832677784599E-3</v>
      </c>
      <c r="O295" s="17">
        <v>1.5507552640443199E-2</v>
      </c>
      <c r="P295" s="17">
        <v>3.05491550191987E-2</v>
      </c>
      <c r="Q295" s="17">
        <v>2.28048827656336E-2</v>
      </c>
      <c r="R295" s="17"/>
      <c r="S295" s="17">
        <v>3.87472347555362E-3</v>
      </c>
      <c r="T295" s="17">
        <v>2.9103304918283199E-2</v>
      </c>
      <c r="U295" s="17">
        <v>5.0153280186630601E-3</v>
      </c>
      <c r="V295" s="17">
        <v>3.7585180206630999E-3</v>
      </c>
      <c r="W295" s="17">
        <v>2.2343575508882399E-2</v>
      </c>
      <c r="X295" s="17">
        <v>9.8216156282600296E-3</v>
      </c>
      <c r="Y295" s="17">
        <v>1.9150728823984799E-2</v>
      </c>
      <c r="Z295" s="17">
        <v>8.7955114233041407E-3</v>
      </c>
      <c r="AA295" s="17">
        <v>3.3623670331337598E-3</v>
      </c>
      <c r="AB295" s="17"/>
      <c r="AC295" s="17">
        <v>4.33063608663279E-3</v>
      </c>
      <c r="AD295" s="17">
        <v>0</v>
      </c>
      <c r="AE295" s="17">
        <v>6.3067612176345199E-3</v>
      </c>
      <c r="AF295" s="17">
        <v>8.0316963363045498E-3</v>
      </c>
      <c r="AG295" s="17">
        <v>2.9119664778783201E-2</v>
      </c>
      <c r="AH295" s="17">
        <v>5.17161508656028E-2</v>
      </c>
      <c r="AI295" s="17">
        <v>1.2026571996889E-2</v>
      </c>
      <c r="AJ295" s="17">
        <v>0</v>
      </c>
      <c r="AK295" s="17">
        <v>0</v>
      </c>
      <c r="AL295" s="17">
        <v>0</v>
      </c>
      <c r="AM295" s="17"/>
      <c r="AN295" s="17">
        <v>5.2700690529494899E-3</v>
      </c>
      <c r="AO295" s="17">
        <v>1.7060781051353301E-2</v>
      </c>
      <c r="AP295" s="17"/>
      <c r="AQ295" s="17">
        <v>5.3090975440139698E-3</v>
      </c>
      <c r="AR295" s="17">
        <v>1.6195282204023199E-2</v>
      </c>
      <c r="AS295" s="17"/>
      <c r="AT295" s="17">
        <v>7.3847426837438902E-3</v>
      </c>
      <c r="AU295" s="17">
        <v>3.7426017415916002E-2</v>
      </c>
      <c r="AV295" s="17"/>
      <c r="AW295" s="17">
        <v>1.4265816164328799E-2</v>
      </c>
      <c r="AX295" s="17">
        <v>9.2875716310449295E-3</v>
      </c>
      <c r="AY295" s="17"/>
      <c r="AZ295" s="17">
        <v>4.1656866310596299E-3</v>
      </c>
      <c r="BA295" s="17">
        <v>1.9599894271761301E-2</v>
      </c>
    </row>
    <row r="296" spans="2:53" x14ac:dyDescent="0.35">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row>
    <row r="297" spans="2:53" x14ac:dyDescent="0.35">
      <c r="B297" s="6" t="s">
        <v>176</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row>
    <row r="298" spans="2:53" x14ac:dyDescent="0.35">
      <c r="B298" s="24" t="s">
        <v>72</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row>
    <row r="299" spans="2:53" x14ac:dyDescent="0.35">
      <c r="B299" t="s">
        <v>167</v>
      </c>
      <c r="C299" s="17">
        <v>0.18360587740804399</v>
      </c>
      <c r="D299" s="17">
        <v>0.20002298794274301</v>
      </c>
      <c r="E299" s="17">
        <v>0.16699374329796601</v>
      </c>
      <c r="F299" s="17"/>
      <c r="G299" s="17">
        <v>0.25332400555245099</v>
      </c>
      <c r="H299" s="17">
        <v>0.209792863864286</v>
      </c>
      <c r="I299" s="17">
        <v>0.234285179414879</v>
      </c>
      <c r="J299" s="17">
        <v>0.16799961640410199</v>
      </c>
      <c r="K299" s="17">
        <v>9.5403653190712298E-2</v>
      </c>
      <c r="L299" s="17">
        <v>9.9953877481504305E-2</v>
      </c>
      <c r="M299" s="17"/>
      <c r="N299" s="17">
        <v>0.19536109647904401</v>
      </c>
      <c r="O299" s="17">
        <v>0.10462553144053301</v>
      </c>
      <c r="P299" s="17">
        <v>0.194970828628135</v>
      </c>
      <c r="Q299" s="17">
        <v>0.16827957931984699</v>
      </c>
      <c r="R299" s="17"/>
      <c r="S299" s="17">
        <v>0.19911888661726301</v>
      </c>
      <c r="T299" s="17">
        <v>0.147109057820418</v>
      </c>
      <c r="U299" s="17">
        <v>0.176503849681029</v>
      </c>
      <c r="V299" s="17">
        <v>0.17781024367485501</v>
      </c>
      <c r="W299" s="17">
        <v>0.194012763499746</v>
      </c>
      <c r="X299" s="17">
        <v>0.204079029810767</v>
      </c>
      <c r="Y299" s="17">
        <v>0.180995127795089</v>
      </c>
      <c r="Z299" s="17">
        <v>0.30497193676753698</v>
      </c>
      <c r="AA299" s="17">
        <v>0.15221447291885901</v>
      </c>
      <c r="AB299" s="17"/>
      <c r="AC299" s="17">
        <v>0.18699461710815199</v>
      </c>
      <c r="AD299" s="17">
        <v>0.14384488473696999</v>
      </c>
      <c r="AE299" s="17">
        <v>0.126414687007122</v>
      </c>
      <c r="AF299" s="17">
        <v>0.27563458949750003</v>
      </c>
      <c r="AG299" s="17">
        <v>0.18299790606035801</v>
      </c>
      <c r="AH299" s="17">
        <v>0.15454087492660601</v>
      </c>
      <c r="AI299" s="17">
        <v>0.15501947197293001</v>
      </c>
      <c r="AJ299" s="17">
        <v>0.179872000918126</v>
      </c>
      <c r="AK299" s="17">
        <v>0.26622842933594998</v>
      </c>
      <c r="AL299" s="17">
        <v>0.14850505633642999</v>
      </c>
      <c r="AM299" s="17"/>
      <c r="AN299" s="17">
        <v>0.25540745447485802</v>
      </c>
      <c r="AO299" s="17">
        <v>9.8875717149374501E-2</v>
      </c>
      <c r="AP299" s="17"/>
      <c r="AQ299" s="17">
        <v>0.23356039252036401</v>
      </c>
      <c r="AR299" s="17">
        <v>0.11491430071822099</v>
      </c>
      <c r="AS299" s="17"/>
      <c r="AT299" s="17">
        <v>0.194306029364711</v>
      </c>
      <c r="AU299" s="17">
        <v>0.115674911284619</v>
      </c>
      <c r="AV299" s="17"/>
      <c r="AW299" s="17">
        <v>0.206570372256972</v>
      </c>
      <c r="AX299" s="17">
        <v>0.15625626338638901</v>
      </c>
      <c r="AY299" s="17"/>
      <c r="AZ299" s="17">
        <v>0.287677628830874</v>
      </c>
      <c r="BA299" s="17">
        <v>8.1997037478970206E-2</v>
      </c>
    </row>
    <row r="300" spans="2:53" x14ac:dyDescent="0.35">
      <c r="B300" t="s">
        <v>168</v>
      </c>
      <c r="C300" s="17">
        <v>0.28588842310666002</v>
      </c>
      <c r="D300" s="17">
        <v>0.309577742880767</v>
      </c>
      <c r="E300" s="17">
        <v>0.26191685091061201</v>
      </c>
      <c r="F300" s="17"/>
      <c r="G300" s="17">
        <v>0.32043635769437301</v>
      </c>
      <c r="H300" s="17">
        <v>0.34019390575165698</v>
      </c>
      <c r="I300" s="17">
        <v>0.33960086407538598</v>
      </c>
      <c r="J300" s="17">
        <v>0.25595315799655299</v>
      </c>
      <c r="K300" s="17">
        <v>0.19450650919029699</v>
      </c>
      <c r="L300" s="17">
        <v>0.182026251806678</v>
      </c>
      <c r="M300" s="17"/>
      <c r="N300" s="17">
        <v>0.28730524032060401</v>
      </c>
      <c r="O300" s="17">
        <v>0.24786719493036299</v>
      </c>
      <c r="P300" s="17">
        <v>0.33507286522056401</v>
      </c>
      <c r="Q300" s="17">
        <v>0.24840183205455299</v>
      </c>
      <c r="R300" s="17"/>
      <c r="S300" s="17">
        <v>0.31929271127971798</v>
      </c>
      <c r="T300" s="17">
        <v>0.25692257255263201</v>
      </c>
      <c r="U300" s="17">
        <v>0.18171265240152601</v>
      </c>
      <c r="V300" s="17">
        <v>0.30603481484051598</v>
      </c>
      <c r="W300" s="17">
        <v>0.29899335297638302</v>
      </c>
      <c r="X300" s="17">
        <v>0.311665627051879</v>
      </c>
      <c r="Y300" s="17">
        <v>0.296226439045291</v>
      </c>
      <c r="Z300" s="17">
        <v>0.27435729794830699</v>
      </c>
      <c r="AA300" s="17">
        <v>0.31089426141802101</v>
      </c>
      <c r="AB300" s="17"/>
      <c r="AC300" s="17">
        <v>0.24407857907553601</v>
      </c>
      <c r="AD300" s="17">
        <v>0.25850141252783798</v>
      </c>
      <c r="AE300" s="17">
        <v>0.35665068779935999</v>
      </c>
      <c r="AF300" s="17">
        <v>0.32141408050609799</v>
      </c>
      <c r="AG300" s="17">
        <v>0.24989683667841101</v>
      </c>
      <c r="AH300" s="17">
        <v>0.32907936587533099</v>
      </c>
      <c r="AI300" s="17">
        <v>0.247349401132237</v>
      </c>
      <c r="AJ300" s="17">
        <v>0.40144998603229798</v>
      </c>
      <c r="AK300" s="17">
        <v>0.30449901753140701</v>
      </c>
      <c r="AL300" s="17">
        <v>0.18197729207604099</v>
      </c>
      <c r="AM300" s="17"/>
      <c r="AN300" s="17">
        <v>0.35870819383533298</v>
      </c>
      <c r="AO300" s="17">
        <v>0.19228317056599001</v>
      </c>
      <c r="AP300" s="17"/>
      <c r="AQ300" s="17">
        <v>0.34601367411865303</v>
      </c>
      <c r="AR300" s="17">
        <v>0.203356373817838</v>
      </c>
      <c r="AS300" s="17"/>
      <c r="AT300" s="17">
        <v>0.29737154888175399</v>
      </c>
      <c r="AU300" s="17">
        <v>0.21700085423691701</v>
      </c>
      <c r="AV300" s="17"/>
      <c r="AW300" s="17">
        <v>0.30353515466122599</v>
      </c>
      <c r="AX300" s="17">
        <v>0.26592832614886103</v>
      </c>
      <c r="AY300" s="17"/>
      <c r="AZ300" s="17">
        <v>0.378725250763145</v>
      </c>
      <c r="BA300" s="17">
        <v>0.19524862669787801</v>
      </c>
    </row>
    <row r="301" spans="2:53" x14ac:dyDescent="0.35">
      <c r="B301" t="s">
        <v>169</v>
      </c>
      <c r="C301" s="17">
        <v>0.206182296239344</v>
      </c>
      <c r="D301" s="17">
        <v>0.20150109239741301</v>
      </c>
      <c r="E301" s="17">
        <v>0.21104899470781699</v>
      </c>
      <c r="F301" s="17"/>
      <c r="G301" s="17">
        <v>0.20913356995179899</v>
      </c>
      <c r="H301" s="17">
        <v>0.232447590554892</v>
      </c>
      <c r="I301" s="17">
        <v>0.19873074055275999</v>
      </c>
      <c r="J301" s="17">
        <v>0.194260278395505</v>
      </c>
      <c r="K301" s="17">
        <v>0.22216695060400901</v>
      </c>
      <c r="L301" s="17">
        <v>0.15950964081560701</v>
      </c>
      <c r="M301" s="17"/>
      <c r="N301" s="17">
        <v>0.21360425167202199</v>
      </c>
      <c r="O301" s="17">
        <v>0.21060494156491</v>
      </c>
      <c r="P301" s="17">
        <v>0.14825039624734401</v>
      </c>
      <c r="Q301" s="17">
        <v>0.203095351476304</v>
      </c>
      <c r="R301" s="17"/>
      <c r="S301" s="17">
        <v>0.20494502017229199</v>
      </c>
      <c r="T301" s="17">
        <v>0.23184901565955399</v>
      </c>
      <c r="U301" s="17">
        <v>0.23244635272199199</v>
      </c>
      <c r="V301" s="17">
        <v>0.20802338226737899</v>
      </c>
      <c r="W301" s="17">
        <v>0.21422461926559599</v>
      </c>
      <c r="X301" s="17">
        <v>0.209701298835865</v>
      </c>
      <c r="Y301" s="17">
        <v>0.17504747855334701</v>
      </c>
      <c r="Z301" s="17">
        <v>0.16390447693272001</v>
      </c>
      <c r="AA301" s="17">
        <v>0.18622726489902999</v>
      </c>
      <c r="AB301" s="17"/>
      <c r="AC301" s="17">
        <v>0.24567120053488101</v>
      </c>
      <c r="AD301" s="17">
        <v>0.18309604804740501</v>
      </c>
      <c r="AE301" s="17">
        <v>0.22772542840037199</v>
      </c>
      <c r="AF301" s="17">
        <v>0.22480723323669999</v>
      </c>
      <c r="AG301" s="17">
        <v>0.213542758309018</v>
      </c>
      <c r="AH301" s="17">
        <v>0.13821929432622701</v>
      </c>
      <c r="AI301" s="17">
        <v>0.19258832765314299</v>
      </c>
      <c r="AJ301" s="17">
        <v>0.153391732693062</v>
      </c>
      <c r="AK301" s="17">
        <v>0.21911309412035901</v>
      </c>
      <c r="AL301" s="17">
        <v>0.24209899595621601</v>
      </c>
      <c r="AM301" s="17"/>
      <c r="AN301" s="17">
        <v>0.21386841188620301</v>
      </c>
      <c r="AO301" s="17">
        <v>0.19377256843819801</v>
      </c>
      <c r="AP301" s="17"/>
      <c r="AQ301" s="17">
        <v>0.21679253916855201</v>
      </c>
      <c r="AR301" s="17">
        <v>0.19124115625092</v>
      </c>
      <c r="AS301" s="17"/>
      <c r="AT301" s="17">
        <v>0.21129831768959501</v>
      </c>
      <c r="AU301" s="17">
        <v>0.184369044502458</v>
      </c>
      <c r="AV301" s="17"/>
      <c r="AW301" s="17">
        <v>0.181361694538102</v>
      </c>
      <c r="AX301" s="17">
        <v>0.23572354748274499</v>
      </c>
      <c r="AY301" s="17"/>
      <c r="AZ301" s="17">
        <v>0.188858615617158</v>
      </c>
      <c r="BA301" s="17">
        <v>0.22309600305465899</v>
      </c>
    </row>
    <row r="302" spans="2:53" x14ac:dyDescent="0.35">
      <c r="B302" t="s">
        <v>170</v>
      </c>
      <c r="C302" s="17">
        <v>0.166178162359951</v>
      </c>
      <c r="D302" s="17">
        <v>0.155399017619373</v>
      </c>
      <c r="E302" s="17">
        <v>0.17710681136387199</v>
      </c>
      <c r="F302" s="17"/>
      <c r="G302" s="17">
        <v>0.13727507172731401</v>
      </c>
      <c r="H302" s="17">
        <v>0.133153609130746</v>
      </c>
      <c r="I302" s="17">
        <v>0.12583673955820501</v>
      </c>
      <c r="J302" s="17">
        <v>0.18267941186028</v>
      </c>
      <c r="K302" s="17">
        <v>0.22397762169202701</v>
      </c>
      <c r="L302" s="17">
        <v>0.26294890928971498</v>
      </c>
      <c r="M302" s="17"/>
      <c r="N302" s="17">
        <v>0.16967660109479199</v>
      </c>
      <c r="O302" s="17">
        <v>0.20342736816005499</v>
      </c>
      <c r="P302" s="17">
        <v>0.13191997360316601</v>
      </c>
      <c r="Q302" s="17">
        <v>0.101832116623204</v>
      </c>
      <c r="R302" s="17"/>
      <c r="S302" s="17">
        <v>0.14096873338309299</v>
      </c>
      <c r="T302" s="17">
        <v>0.19951277226837799</v>
      </c>
      <c r="U302" s="17">
        <v>0.20216091034400599</v>
      </c>
      <c r="V302" s="17">
        <v>0.14369360766810699</v>
      </c>
      <c r="W302" s="17">
        <v>0.18335417043098301</v>
      </c>
      <c r="X302" s="17">
        <v>0.117408211235315</v>
      </c>
      <c r="Y302" s="17">
        <v>0.168282462917731</v>
      </c>
      <c r="Z302" s="17">
        <v>0.13295054429577099</v>
      </c>
      <c r="AA302" s="17">
        <v>0.18448122932413299</v>
      </c>
      <c r="AB302" s="17"/>
      <c r="AC302" s="17">
        <v>0.15755637297067501</v>
      </c>
      <c r="AD302" s="17">
        <v>0.132298661431001</v>
      </c>
      <c r="AE302" s="17">
        <v>0.17653277800558001</v>
      </c>
      <c r="AF302" s="17">
        <v>0.11929387839845799</v>
      </c>
      <c r="AG302" s="17">
        <v>0.24434191765165</v>
      </c>
      <c r="AH302" s="17">
        <v>0.14261200586900399</v>
      </c>
      <c r="AI302" s="17">
        <v>0.20849280406646001</v>
      </c>
      <c r="AJ302" s="17">
        <v>0.16658567297854901</v>
      </c>
      <c r="AK302" s="17">
        <v>0.143651575930905</v>
      </c>
      <c r="AL302" s="17">
        <v>0.19062122008427099</v>
      </c>
      <c r="AM302" s="17"/>
      <c r="AN302" s="17">
        <v>0.119157478671212</v>
      </c>
      <c r="AO302" s="17">
        <v>0.21939589915073901</v>
      </c>
      <c r="AP302" s="17"/>
      <c r="AQ302" s="17">
        <v>0.13050951009871101</v>
      </c>
      <c r="AR302" s="17">
        <v>0.21562884986823599</v>
      </c>
      <c r="AS302" s="17"/>
      <c r="AT302" s="17">
        <v>0.16487113990274499</v>
      </c>
      <c r="AU302" s="17">
        <v>0.179176499817432</v>
      </c>
      <c r="AV302" s="17"/>
      <c r="AW302" s="17">
        <v>0.14109332310748099</v>
      </c>
      <c r="AX302" s="17">
        <v>0.19759215020713999</v>
      </c>
      <c r="AY302" s="17"/>
      <c r="AZ302" s="17">
        <v>9.7651223355381095E-2</v>
      </c>
      <c r="BA302" s="17">
        <v>0.23308337612785601</v>
      </c>
    </row>
    <row r="303" spans="2:53" x14ac:dyDescent="0.35">
      <c r="B303" t="s">
        <v>171</v>
      </c>
      <c r="C303" s="17">
        <v>0.143764784399185</v>
      </c>
      <c r="D303" s="17">
        <v>0.120605086343646</v>
      </c>
      <c r="E303" s="17">
        <v>0.16705382201366301</v>
      </c>
      <c r="F303" s="17"/>
      <c r="G303" s="17">
        <v>5.5968074911126597E-2</v>
      </c>
      <c r="H303" s="17">
        <v>7.9987022978343994E-2</v>
      </c>
      <c r="I303" s="17">
        <v>9.0105901643545205E-2</v>
      </c>
      <c r="J303" s="17">
        <v>0.19059068363811199</v>
      </c>
      <c r="K303" s="17">
        <v>0.23744320017707399</v>
      </c>
      <c r="L303" s="17">
        <v>0.25515157392214999</v>
      </c>
      <c r="M303" s="17"/>
      <c r="N303" s="17">
        <v>0.122605152724195</v>
      </c>
      <c r="O303" s="17">
        <v>0.214419162485294</v>
      </c>
      <c r="P303" s="17">
        <v>0.16976585853033199</v>
      </c>
      <c r="Q303" s="17">
        <v>0.25558623776045802</v>
      </c>
      <c r="R303" s="17"/>
      <c r="S303" s="17">
        <v>0.117779723571327</v>
      </c>
      <c r="T303" s="17">
        <v>0.141395022814856</v>
      </c>
      <c r="U303" s="17">
        <v>0.20216090683278401</v>
      </c>
      <c r="V303" s="17">
        <v>0.154969163776633</v>
      </c>
      <c r="W303" s="17">
        <v>9.1506020447267897E-2</v>
      </c>
      <c r="X303" s="17">
        <v>0.14732421743791399</v>
      </c>
      <c r="Y303" s="17">
        <v>0.16029776286455799</v>
      </c>
      <c r="Z303" s="17">
        <v>0.11502023263236</v>
      </c>
      <c r="AA303" s="17">
        <v>0.15609567018547199</v>
      </c>
      <c r="AB303" s="17"/>
      <c r="AC303" s="17">
        <v>0.14891190095402501</v>
      </c>
      <c r="AD303" s="17">
        <v>0.28225899325678599</v>
      </c>
      <c r="AE303" s="17">
        <v>0.112676418787565</v>
      </c>
      <c r="AF303" s="17">
        <v>5.0644328131347498E-2</v>
      </c>
      <c r="AG303" s="17">
        <v>5.0981251071450601E-2</v>
      </c>
      <c r="AH303" s="17">
        <v>0.171173633761005</v>
      </c>
      <c r="AI303" s="17">
        <v>0.18146937297224899</v>
      </c>
      <c r="AJ303" s="17">
        <v>9.8700607377965294E-2</v>
      </c>
      <c r="AK303" s="17">
        <v>6.6507883081380101E-2</v>
      </c>
      <c r="AL303" s="17">
        <v>0.22374812105613701</v>
      </c>
      <c r="AM303" s="17"/>
      <c r="AN303" s="17">
        <v>4.9304338542074E-2</v>
      </c>
      <c r="AO303" s="17">
        <v>0.272422026975225</v>
      </c>
      <c r="AP303" s="17"/>
      <c r="AQ303" s="17">
        <v>6.7576952865102805E-2</v>
      </c>
      <c r="AR303" s="17">
        <v>0.25388374829574001</v>
      </c>
      <c r="AS303" s="17"/>
      <c r="AT303" s="17">
        <v>0.121770353715434</v>
      </c>
      <c r="AU303" s="17">
        <v>0.270198787751595</v>
      </c>
      <c r="AV303" s="17"/>
      <c r="AW303" s="17">
        <v>0.14931496729037</v>
      </c>
      <c r="AX303" s="17">
        <v>0.13509208859834301</v>
      </c>
      <c r="AY303" s="17"/>
      <c r="AZ303" s="17">
        <v>4.1296516869688701E-2</v>
      </c>
      <c r="BA303" s="17">
        <v>0.243808087705504</v>
      </c>
    </row>
    <row r="304" spans="2:53" x14ac:dyDescent="0.35">
      <c r="B304" t="s">
        <v>69</v>
      </c>
      <c r="C304" s="17">
        <v>1.43804564868162E-2</v>
      </c>
      <c r="D304" s="17">
        <v>1.2894072816058101E-2</v>
      </c>
      <c r="E304" s="17">
        <v>1.5879777706070599E-2</v>
      </c>
      <c r="F304" s="17"/>
      <c r="G304" s="17">
        <v>2.3862920162937201E-2</v>
      </c>
      <c r="H304" s="17">
        <v>4.4250077200758599E-3</v>
      </c>
      <c r="I304" s="17">
        <v>1.1440574755225299E-2</v>
      </c>
      <c r="J304" s="17">
        <v>8.5168517054475291E-3</v>
      </c>
      <c r="K304" s="17">
        <v>2.65020651458815E-2</v>
      </c>
      <c r="L304" s="17">
        <v>4.0409746684345403E-2</v>
      </c>
      <c r="M304" s="17"/>
      <c r="N304" s="17">
        <v>1.1447657709343599E-2</v>
      </c>
      <c r="O304" s="17">
        <v>1.9055801418844501E-2</v>
      </c>
      <c r="P304" s="17">
        <v>2.0020077770458399E-2</v>
      </c>
      <c r="Q304" s="17">
        <v>2.28048827656336E-2</v>
      </c>
      <c r="R304" s="17"/>
      <c r="S304" s="17">
        <v>1.7894924976307E-2</v>
      </c>
      <c r="T304" s="17">
        <v>2.3211558884161699E-2</v>
      </c>
      <c r="U304" s="17">
        <v>5.0153280186630601E-3</v>
      </c>
      <c r="V304" s="17">
        <v>9.4687877725098697E-3</v>
      </c>
      <c r="W304" s="17">
        <v>1.7909073380023999E-2</v>
      </c>
      <c r="X304" s="17">
        <v>9.8216156282600296E-3</v>
      </c>
      <c r="Y304" s="17">
        <v>1.9150728823984799E-2</v>
      </c>
      <c r="Z304" s="17">
        <v>8.7955114233041407E-3</v>
      </c>
      <c r="AA304" s="17">
        <v>1.0087101254484299E-2</v>
      </c>
      <c r="AB304" s="17"/>
      <c r="AC304" s="17">
        <v>1.6787329356730302E-2</v>
      </c>
      <c r="AD304" s="17">
        <v>0</v>
      </c>
      <c r="AE304" s="17">
        <v>0</v>
      </c>
      <c r="AF304" s="17">
        <v>8.2058902298976898E-3</v>
      </c>
      <c r="AG304" s="17">
        <v>5.8239330229111999E-2</v>
      </c>
      <c r="AH304" s="17">
        <v>6.4374825241827902E-2</v>
      </c>
      <c r="AI304" s="17">
        <v>1.50806222029812E-2</v>
      </c>
      <c r="AJ304" s="17">
        <v>0</v>
      </c>
      <c r="AK304" s="17">
        <v>0</v>
      </c>
      <c r="AL304" s="17">
        <v>1.30493144909041E-2</v>
      </c>
      <c r="AM304" s="17"/>
      <c r="AN304" s="17">
        <v>3.5541225903200301E-3</v>
      </c>
      <c r="AO304" s="17">
        <v>2.3250617720473401E-2</v>
      </c>
      <c r="AP304" s="17"/>
      <c r="AQ304" s="17">
        <v>5.5469312286173097E-3</v>
      </c>
      <c r="AR304" s="17">
        <v>2.0975571049044801E-2</v>
      </c>
      <c r="AS304" s="17"/>
      <c r="AT304" s="17">
        <v>1.03826104457608E-2</v>
      </c>
      <c r="AU304" s="17">
        <v>3.35799024069778E-2</v>
      </c>
      <c r="AV304" s="17"/>
      <c r="AW304" s="17">
        <v>1.8124488145849001E-2</v>
      </c>
      <c r="AX304" s="17">
        <v>9.4076241765224007E-3</v>
      </c>
      <c r="AY304" s="17"/>
      <c r="AZ304" s="17">
        <v>5.7907645637532102E-3</v>
      </c>
      <c r="BA304" s="17">
        <v>2.2766868935133099E-2</v>
      </c>
    </row>
    <row r="305" spans="2:53" x14ac:dyDescent="0.3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row>
    <row r="306" spans="2:53" x14ac:dyDescent="0.35">
      <c r="B306" s="6" t="s">
        <v>177</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row>
    <row r="307" spans="2:53" x14ac:dyDescent="0.35">
      <c r="B307" s="24" t="s">
        <v>72</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row>
    <row r="308" spans="2:53" x14ac:dyDescent="0.35">
      <c r="B308" t="s">
        <v>167</v>
      </c>
      <c r="C308" s="17">
        <v>0.190530244630885</v>
      </c>
      <c r="D308" s="17">
        <v>0.19939345415503301</v>
      </c>
      <c r="E308" s="17">
        <v>0.181838448376062</v>
      </c>
      <c r="F308" s="17"/>
      <c r="G308" s="17">
        <v>0.22492247347797001</v>
      </c>
      <c r="H308" s="17">
        <v>0.30282952027492499</v>
      </c>
      <c r="I308" s="17">
        <v>0.21063460509051599</v>
      </c>
      <c r="J308" s="17">
        <v>0.18237939894143601</v>
      </c>
      <c r="K308" s="17">
        <v>6.76035215503413E-2</v>
      </c>
      <c r="L308" s="17">
        <v>4.2321920870788801E-2</v>
      </c>
      <c r="M308" s="17"/>
      <c r="N308" s="17">
        <v>0.20692498196711401</v>
      </c>
      <c r="O308" s="17">
        <v>0.110392003647505</v>
      </c>
      <c r="P308" s="17">
        <v>0.17991977967581199</v>
      </c>
      <c r="Q308" s="17">
        <v>0.15120399080378499</v>
      </c>
      <c r="R308" s="17"/>
      <c r="S308" s="17">
        <v>0.229672052652513</v>
      </c>
      <c r="T308" s="17">
        <v>0.15401921353553799</v>
      </c>
      <c r="U308" s="17">
        <v>0.13117242591124301</v>
      </c>
      <c r="V308" s="17">
        <v>0.19494106253711199</v>
      </c>
      <c r="W308" s="17">
        <v>0.20748733475091199</v>
      </c>
      <c r="X308" s="17">
        <v>0.235267575439082</v>
      </c>
      <c r="Y308" s="17">
        <v>0.16624542355464</v>
      </c>
      <c r="Z308" s="17">
        <v>0.30987863114356401</v>
      </c>
      <c r="AA308" s="17">
        <v>0.15570654543804299</v>
      </c>
      <c r="AB308" s="17"/>
      <c r="AC308" s="17">
        <v>0.179197334697273</v>
      </c>
      <c r="AD308" s="17">
        <v>0.13985856350393899</v>
      </c>
      <c r="AE308" s="17">
        <v>0.228799972558622</v>
      </c>
      <c r="AF308" s="17">
        <v>0.23601804755671499</v>
      </c>
      <c r="AG308" s="17">
        <v>0.26344846798064298</v>
      </c>
      <c r="AH308" s="17">
        <v>8.9274517318378793E-2</v>
      </c>
      <c r="AI308" s="17">
        <v>0.15476107524538399</v>
      </c>
      <c r="AJ308" s="17">
        <v>0.15421667864998501</v>
      </c>
      <c r="AK308" s="17">
        <v>0.31836227423500602</v>
      </c>
      <c r="AL308" s="17">
        <v>0.12343215528574</v>
      </c>
      <c r="AM308" s="17"/>
      <c r="AN308" s="17">
        <v>0.27225352076147002</v>
      </c>
      <c r="AO308" s="17">
        <v>8.9490262666629905E-2</v>
      </c>
      <c r="AP308" s="17"/>
      <c r="AQ308" s="17">
        <v>0.25716185812362102</v>
      </c>
      <c r="AR308" s="17">
        <v>0.103529952141898</v>
      </c>
      <c r="AS308" s="17"/>
      <c r="AT308" s="17">
        <v>0.208054616967072</v>
      </c>
      <c r="AU308" s="17">
        <v>8.3976665393247593E-2</v>
      </c>
      <c r="AV308" s="17"/>
      <c r="AW308" s="17">
        <v>0.21028663079707299</v>
      </c>
      <c r="AX308" s="17">
        <v>0.166012132921011</v>
      </c>
      <c r="AY308" s="17"/>
      <c r="AZ308" s="17">
        <v>0.31356836727565202</v>
      </c>
      <c r="BA308" s="17">
        <v>7.0403882404186796E-2</v>
      </c>
    </row>
    <row r="309" spans="2:53" x14ac:dyDescent="0.35">
      <c r="B309" t="s">
        <v>168</v>
      </c>
      <c r="C309" s="17">
        <v>0.30138762842732297</v>
      </c>
      <c r="D309" s="17">
        <v>0.33203027618374498</v>
      </c>
      <c r="E309" s="17">
        <v>0.27047667243439999</v>
      </c>
      <c r="F309" s="17"/>
      <c r="G309" s="17">
        <v>0.36744618462205803</v>
      </c>
      <c r="H309" s="17">
        <v>0.33334785173410603</v>
      </c>
      <c r="I309" s="17">
        <v>0.39954912867014603</v>
      </c>
      <c r="J309" s="17">
        <v>0.26792996779975697</v>
      </c>
      <c r="K309" s="17">
        <v>0.165231255243796</v>
      </c>
      <c r="L309" s="17">
        <v>0.17838163669379301</v>
      </c>
      <c r="M309" s="17"/>
      <c r="N309" s="17">
        <v>0.32266743186410801</v>
      </c>
      <c r="O309" s="17">
        <v>0.243385206689848</v>
      </c>
      <c r="P309" s="17">
        <v>0.23346874409535401</v>
      </c>
      <c r="Q309" s="17">
        <v>0.28874822081558599</v>
      </c>
      <c r="R309" s="17"/>
      <c r="S309" s="17">
        <v>0.31142460130580601</v>
      </c>
      <c r="T309" s="17">
        <v>0.29838349377859003</v>
      </c>
      <c r="U309" s="17">
        <v>0.24247700875931899</v>
      </c>
      <c r="V309" s="17">
        <v>0.31716537999369399</v>
      </c>
      <c r="W309" s="17">
        <v>0.344022633626962</v>
      </c>
      <c r="X309" s="17">
        <v>0.28797343659626801</v>
      </c>
      <c r="Y309" s="17">
        <v>0.27894928518824302</v>
      </c>
      <c r="Z309" s="17">
        <v>0.26978989607523801</v>
      </c>
      <c r="AA309" s="17">
        <v>0.33481995836725797</v>
      </c>
      <c r="AB309" s="17"/>
      <c r="AC309" s="17">
        <v>0.28680953486743699</v>
      </c>
      <c r="AD309" s="17">
        <v>0.22007957405777201</v>
      </c>
      <c r="AE309" s="17">
        <v>0.349219554986338</v>
      </c>
      <c r="AF309" s="17">
        <v>0.41612258844209199</v>
      </c>
      <c r="AG309" s="17">
        <v>0.27362934558268998</v>
      </c>
      <c r="AH309" s="17">
        <v>0.40313851640270998</v>
      </c>
      <c r="AI309" s="17">
        <v>0.23208628790797101</v>
      </c>
      <c r="AJ309" s="17">
        <v>0.34386366584896899</v>
      </c>
      <c r="AK309" s="17">
        <v>0.24813793673405199</v>
      </c>
      <c r="AL309" s="17">
        <v>0.29966582714930801</v>
      </c>
      <c r="AM309" s="17"/>
      <c r="AN309" s="17">
        <v>0.38916650931149899</v>
      </c>
      <c r="AO309" s="17">
        <v>0.19126267625412</v>
      </c>
      <c r="AP309" s="17"/>
      <c r="AQ309" s="17">
        <v>0.374130171585289</v>
      </c>
      <c r="AR309" s="17">
        <v>0.20408182177664999</v>
      </c>
      <c r="AS309" s="17"/>
      <c r="AT309" s="17">
        <v>0.31883959861893302</v>
      </c>
      <c r="AU309" s="17">
        <v>0.215246047740661</v>
      </c>
      <c r="AV309" s="17"/>
      <c r="AW309" s="17">
        <v>0.31221476156972999</v>
      </c>
      <c r="AX309" s="17">
        <v>0.28937841549094301</v>
      </c>
      <c r="AY309" s="17"/>
      <c r="AZ309" s="17">
        <v>0.41455789569272999</v>
      </c>
      <c r="BA309" s="17">
        <v>0.19089559371002601</v>
      </c>
    </row>
    <row r="310" spans="2:53" x14ac:dyDescent="0.35">
      <c r="B310" t="s">
        <v>169</v>
      </c>
      <c r="C310" s="17">
        <v>0.200109551066292</v>
      </c>
      <c r="D310" s="17">
        <v>0.211438007612297</v>
      </c>
      <c r="E310" s="17">
        <v>0.18896112598348899</v>
      </c>
      <c r="F310" s="17"/>
      <c r="G310" s="17">
        <v>0.210844718137079</v>
      </c>
      <c r="H310" s="17">
        <v>0.197628630654618</v>
      </c>
      <c r="I310" s="17">
        <v>0.1914348828145</v>
      </c>
      <c r="J310" s="17">
        <v>0.17691965136047999</v>
      </c>
      <c r="K310" s="17">
        <v>0.24606494558386</v>
      </c>
      <c r="L310" s="17">
        <v>0.20834565346787101</v>
      </c>
      <c r="M310" s="17"/>
      <c r="N310" s="17">
        <v>0.21127049951343899</v>
      </c>
      <c r="O310" s="17">
        <v>0.19700010981292401</v>
      </c>
      <c r="P310" s="17">
        <v>0.13746476454041001</v>
      </c>
      <c r="Q310" s="17">
        <v>0.16762496384331699</v>
      </c>
      <c r="R310" s="17"/>
      <c r="S310" s="17">
        <v>0.21908388476062601</v>
      </c>
      <c r="T310" s="17">
        <v>0.19490600741275799</v>
      </c>
      <c r="U310" s="17">
        <v>0.17389945161409001</v>
      </c>
      <c r="V310" s="17">
        <v>0.19465107848841401</v>
      </c>
      <c r="W310" s="17">
        <v>0.19827620241653099</v>
      </c>
      <c r="X310" s="17">
        <v>0.20175377431172201</v>
      </c>
      <c r="Y310" s="17">
        <v>0.200636272121552</v>
      </c>
      <c r="Z310" s="17">
        <v>0.20331463673883499</v>
      </c>
      <c r="AA310" s="17">
        <v>0.20627176052773399</v>
      </c>
      <c r="AB310" s="17"/>
      <c r="AC310" s="17">
        <v>0.21802820273899301</v>
      </c>
      <c r="AD310" s="17">
        <v>0.18264529221657499</v>
      </c>
      <c r="AE310" s="17">
        <v>0.247083067556888</v>
      </c>
      <c r="AF310" s="17">
        <v>0.18993495445059699</v>
      </c>
      <c r="AG310" s="17">
        <v>0.19110147707929301</v>
      </c>
      <c r="AH310" s="17">
        <v>0.22747784826286499</v>
      </c>
      <c r="AI310" s="17">
        <v>0.19998893957549099</v>
      </c>
      <c r="AJ310" s="17">
        <v>0.24341555268495399</v>
      </c>
      <c r="AK310" s="17">
        <v>0.28816950221536503</v>
      </c>
      <c r="AL310" s="17">
        <v>0.18943279124076201</v>
      </c>
      <c r="AM310" s="17"/>
      <c r="AN310" s="17">
        <v>0.21311587802509199</v>
      </c>
      <c r="AO310" s="17">
        <v>0.18069571213652399</v>
      </c>
      <c r="AP310" s="17"/>
      <c r="AQ310" s="17">
        <v>0.20726932315387001</v>
      </c>
      <c r="AR310" s="17">
        <v>0.18879193161650601</v>
      </c>
      <c r="AS310" s="17"/>
      <c r="AT310" s="17">
        <v>0.19921586096702801</v>
      </c>
      <c r="AU310" s="17">
        <v>0.206779380287167</v>
      </c>
      <c r="AV310" s="17"/>
      <c r="AW310" s="17">
        <v>0.179706805314503</v>
      </c>
      <c r="AX310" s="17">
        <v>0.22520970778111399</v>
      </c>
      <c r="AY310" s="17"/>
      <c r="AZ310" s="17">
        <v>0.18418012913617801</v>
      </c>
      <c r="BA310" s="17">
        <v>0.21566199503817701</v>
      </c>
    </row>
    <row r="311" spans="2:53" x14ac:dyDescent="0.35">
      <c r="B311" t="s">
        <v>170</v>
      </c>
      <c r="C311" s="17">
        <v>0.13477112929816101</v>
      </c>
      <c r="D311" s="17">
        <v>0.113447227033432</v>
      </c>
      <c r="E311" s="17">
        <v>0.15621627988815001</v>
      </c>
      <c r="F311" s="17"/>
      <c r="G311" s="17">
        <v>0.14027598564845001</v>
      </c>
      <c r="H311" s="17">
        <v>8.3419508261089098E-2</v>
      </c>
      <c r="I311" s="17">
        <v>8.1058219195184994E-2</v>
      </c>
      <c r="J311" s="17">
        <v>0.17819546739074199</v>
      </c>
      <c r="K311" s="17">
        <v>0.20486206322863901</v>
      </c>
      <c r="L311" s="17">
        <v>0.20696711643477</v>
      </c>
      <c r="M311" s="17"/>
      <c r="N311" s="17">
        <v>0.132452690410965</v>
      </c>
      <c r="O311" s="17">
        <v>0.160814614387323</v>
      </c>
      <c r="P311" s="17">
        <v>0.140193680822954</v>
      </c>
      <c r="Q311" s="17">
        <v>0.10238808724182499</v>
      </c>
      <c r="R311" s="17"/>
      <c r="S311" s="17">
        <v>0.10689489977282</v>
      </c>
      <c r="T311" s="17">
        <v>0.16598040896697699</v>
      </c>
      <c r="U311" s="17">
        <v>0.181712648890304</v>
      </c>
      <c r="V311" s="17">
        <v>9.0639397541674896E-2</v>
      </c>
      <c r="W311" s="17">
        <v>0.12979801286945999</v>
      </c>
      <c r="X311" s="17">
        <v>0.129555082121421</v>
      </c>
      <c r="Y311" s="17">
        <v>0.14318407880544101</v>
      </c>
      <c r="Z311" s="17">
        <v>9.7429210224006094E-2</v>
      </c>
      <c r="AA311" s="17">
        <v>0.14736548133411101</v>
      </c>
      <c r="AB311" s="17"/>
      <c r="AC311" s="17">
        <v>0.15447749018778101</v>
      </c>
      <c r="AD311" s="17">
        <v>0.184819626058812</v>
      </c>
      <c r="AE311" s="17">
        <v>8.2564047905586094E-2</v>
      </c>
      <c r="AF311" s="17">
        <v>9.8526983467965207E-2</v>
      </c>
      <c r="AG311" s="17">
        <v>0.24689219448663799</v>
      </c>
      <c r="AH311" s="17">
        <v>0.105161121203366</v>
      </c>
      <c r="AI311" s="17">
        <v>0.17596034772438099</v>
      </c>
      <c r="AJ311" s="17">
        <v>0.118114473607366</v>
      </c>
      <c r="AK311" s="17">
        <v>9.7937321103630903E-2</v>
      </c>
      <c r="AL311" s="17">
        <v>0.12751912679699201</v>
      </c>
      <c r="AM311" s="17"/>
      <c r="AN311" s="17">
        <v>8.38704209618783E-2</v>
      </c>
      <c r="AO311" s="17">
        <v>0.19681520768702901</v>
      </c>
      <c r="AP311" s="17"/>
      <c r="AQ311" s="17">
        <v>9.43720700751291E-2</v>
      </c>
      <c r="AR311" s="17">
        <v>0.18869039294647699</v>
      </c>
      <c r="AS311" s="17"/>
      <c r="AT311" s="17">
        <v>0.13445359436315699</v>
      </c>
      <c r="AU311" s="17">
        <v>0.140145852091621</v>
      </c>
      <c r="AV311" s="17"/>
      <c r="AW311" s="17">
        <v>0.107117878164612</v>
      </c>
      <c r="AX311" s="17">
        <v>0.16907886310717801</v>
      </c>
      <c r="AY311" s="17"/>
      <c r="AZ311" s="17">
        <v>6.0096646415554497E-2</v>
      </c>
      <c r="BA311" s="17">
        <v>0.207678402158188</v>
      </c>
    </row>
    <row r="312" spans="2:53" x14ac:dyDescent="0.35">
      <c r="B312" t="s">
        <v>171</v>
      </c>
      <c r="C312" s="17">
        <v>0.15734640117603499</v>
      </c>
      <c r="D312" s="17">
        <v>0.12969550005644701</v>
      </c>
      <c r="E312" s="17">
        <v>0.18477865329805099</v>
      </c>
      <c r="F312" s="17"/>
      <c r="G312" s="17">
        <v>4.5270261135468802E-2</v>
      </c>
      <c r="H312" s="17">
        <v>7.3324312720106102E-2</v>
      </c>
      <c r="I312" s="17">
        <v>0.103601290827103</v>
      </c>
      <c r="J312" s="17">
        <v>0.18711898992459799</v>
      </c>
      <c r="K312" s="17">
        <v>0.28965382281426799</v>
      </c>
      <c r="L312" s="17">
        <v>0.315822844831463</v>
      </c>
      <c r="M312" s="17"/>
      <c r="N312" s="17">
        <v>0.11622804891630199</v>
      </c>
      <c r="O312" s="17">
        <v>0.25980151072803398</v>
      </c>
      <c r="P312" s="17">
        <v>0.28895093543695999</v>
      </c>
      <c r="Q312" s="17">
        <v>0.23782939034002901</v>
      </c>
      <c r="R312" s="17"/>
      <c r="S312" s="17">
        <v>0.122039737354835</v>
      </c>
      <c r="T312" s="17">
        <v>0.16460658126740499</v>
      </c>
      <c r="U312" s="17">
        <v>0.250483681148573</v>
      </c>
      <c r="V312" s="17">
        <v>0.195086045041445</v>
      </c>
      <c r="W312" s="17">
        <v>0.10250674295611201</v>
      </c>
      <c r="X312" s="17">
        <v>0.12970547055654999</v>
      </c>
      <c r="Y312" s="17">
        <v>0.191834211506139</v>
      </c>
      <c r="Z312" s="17">
        <v>0.110792114395053</v>
      </c>
      <c r="AA312" s="17">
        <v>0.13902441885701999</v>
      </c>
      <c r="AB312" s="17"/>
      <c r="AC312" s="17">
        <v>0.13943653801698699</v>
      </c>
      <c r="AD312" s="17">
        <v>0.26363861724689402</v>
      </c>
      <c r="AE312" s="17">
        <v>9.2333356992565299E-2</v>
      </c>
      <c r="AF312" s="17">
        <v>5.02764655843684E-2</v>
      </c>
      <c r="AG312" s="17">
        <v>2.4928514870735399E-2</v>
      </c>
      <c r="AH312" s="17">
        <v>0.12323184594707701</v>
      </c>
      <c r="AI312" s="17">
        <v>0.22213286226853099</v>
      </c>
      <c r="AJ312" s="17">
        <v>0.140389629208726</v>
      </c>
      <c r="AK312" s="17">
        <v>4.7392965711946601E-2</v>
      </c>
      <c r="AL312" s="17">
        <v>0.24306556572114199</v>
      </c>
      <c r="AM312" s="17"/>
      <c r="AN312" s="17">
        <v>3.6473676032517201E-2</v>
      </c>
      <c r="AO312" s="17">
        <v>0.31988522275266201</v>
      </c>
      <c r="AP312" s="17"/>
      <c r="AQ312" s="17">
        <v>6.1872443205493698E-2</v>
      </c>
      <c r="AR312" s="17">
        <v>0.28966035149536701</v>
      </c>
      <c r="AS312" s="17"/>
      <c r="AT312" s="17">
        <v>0.12830873736474999</v>
      </c>
      <c r="AU312" s="17">
        <v>0.31589652871544199</v>
      </c>
      <c r="AV312" s="17"/>
      <c r="AW312" s="17">
        <v>0.17228532291430099</v>
      </c>
      <c r="AX312" s="17">
        <v>0.13742111377983501</v>
      </c>
      <c r="AY312" s="17"/>
      <c r="AZ312" s="17">
        <v>2.0947391615597201E-2</v>
      </c>
      <c r="BA312" s="17">
        <v>0.29051745806160501</v>
      </c>
    </row>
    <row r="313" spans="2:53" x14ac:dyDescent="0.35">
      <c r="B313" t="s">
        <v>69</v>
      </c>
      <c r="C313" s="17">
        <v>1.5855045401304502E-2</v>
      </c>
      <c r="D313" s="17">
        <v>1.39955349590467E-2</v>
      </c>
      <c r="E313" s="17">
        <v>1.7728820019846901E-2</v>
      </c>
      <c r="F313" s="17"/>
      <c r="G313" s="17">
        <v>1.1240376978974599E-2</v>
      </c>
      <c r="H313" s="17">
        <v>9.4501763551557393E-3</v>
      </c>
      <c r="I313" s="17">
        <v>1.3721873402550201E-2</v>
      </c>
      <c r="J313" s="17">
        <v>7.45652458298675E-3</v>
      </c>
      <c r="K313" s="17">
        <v>2.6584391579095999E-2</v>
      </c>
      <c r="L313" s="17">
        <v>4.8160827701314003E-2</v>
      </c>
      <c r="M313" s="17"/>
      <c r="N313" s="17">
        <v>1.0456347328072201E-2</v>
      </c>
      <c r="O313" s="17">
        <v>2.8606554734366098E-2</v>
      </c>
      <c r="P313" s="17">
        <v>2.00020954285096E-2</v>
      </c>
      <c r="Q313" s="17">
        <v>5.2205346955458198E-2</v>
      </c>
      <c r="R313" s="17"/>
      <c r="S313" s="17">
        <v>1.0884824153400601E-2</v>
      </c>
      <c r="T313" s="17">
        <v>2.2104295038732898E-2</v>
      </c>
      <c r="U313" s="17">
        <v>2.0254783676470899E-2</v>
      </c>
      <c r="V313" s="17">
        <v>7.5170363976599904E-3</v>
      </c>
      <c r="W313" s="17">
        <v>1.7909073380023999E-2</v>
      </c>
      <c r="X313" s="17">
        <v>1.57446609749574E-2</v>
      </c>
      <c r="Y313" s="17">
        <v>1.9150728823984799E-2</v>
      </c>
      <c r="Z313" s="17">
        <v>8.7955114233041407E-3</v>
      </c>
      <c r="AA313" s="17">
        <v>1.6811835475834799E-2</v>
      </c>
      <c r="AB313" s="17"/>
      <c r="AC313" s="17">
        <v>2.20508994915283E-2</v>
      </c>
      <c r="AD313" s="17">
        <v>8.9583269160076508E-3</v>
      </c>
      <c r="AE313" s="17">
        <v>0</v>
      </c>
      <c r="AF313" s="17">
        <v>9.1209604982623507E-3</v>
      </c>
      <c r="AG313" s="17">
        <v>0</v>
      </c>
      <c r="AH313" s="17">
        <v>5.17161508656028E-2</v>
      </c>
      <c r="AI313" s="17">
        <v>1.50704872782416E-2</v>
      </c>
      <c r="AJ313" s="17">
        <v>0</v>
      </c>
      <c r="AK313" s="17">
        <v>0</v>
      </c>
      <c r="AL313" s="17">
        <v>1.68845338060555E-2</v>
      </c>
      <c r="AM313" s="17"/>
      <c r="AN313" s="17">
        <v>5.1199949075425204E-3</v>
      </c>
      <c r="AO313" s="17">
        <v>2.1850918503035301E-2</v>
      </c>
      <c r="AP313" s="17"/>
      <c r="AQ313" s="17">
        <v>5.194133856597E-3</v>
      </c>
      <c r="AR313" s="17">
        <v>2.5245550023103299E-2</v>
      </c>
      <c r="AS313" s="17"/>
      <c r="AT313" s="17">
        <v>1.11275917190603E-2</v>
      </c>
      <c r="AU313" s="17">
        <v>3.7955525771860898E-2</v>
      </c>
      <c r="AV313" s="17"/>
      <c r="AW313" s="17">
        <v>1.8388601239781099E-2</v>
      </c>
      <c r="AX313" s="17">
        <v>1.2899766919918801E-2</v>
      </c>
      <c r="AY313" s="17"/>
      <c r="AZ313" s="17">
        <v>6.6495698642883901E-3</v>
      </c>
      <c r="BA313" s="17">
        <v>2.4842668627817099E-2</v>
      </c>
    </row>
    <row r="314" spans="2:53" x14ac:dyDescent="0.35">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row>
    <row r="315" spans="2:53" x14ac:dyDescent="0.35">
      <c r="B315" s="6" t="s">
        <v>178</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row>
    <row r="316" spans="2:53" x14ac:dyDescent="0.35">
      <c r="B316" s="24" t="s">
        <v>72</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row>
    <row r="317" spans="2:53" x14ac:dyDescent="0.35">
      <c r="B317" t="s">
        <v>167</v>
      </c>
      <c r="C317" s="17">
        <v>0.20345044738668</v>
      </c>
      <c r="D317" s="17">
        <v>0.20436728546007399</v>
      </c>
      <c r="E317" s="17">
        <v>0.20271664628733099</v>
      </c>
      <c r="F317" s="17"/>
      <c r="G317" s="17">
        <v>0.321279656431813</v>
      </c>
      <c r="H317" s="17">
        <v>0.27551070299307501</v>
      </c>
      <c r="I317" s="17">
        <v>0.23020695796680901</v>
      </c>
      <c r="J317" s="17">
        <v>0.20299464097759501</v>
      </c>
      <c r="K317" s="17">
        <v>8.3269684801141497E-2</v>
      </c>
      <c r="L317" s="17">
        <v>6.3706033213101101E-2</v>
      </c>
      <c r="M317" s="17"/>
      <c r="N317" s="17">
        <v>0.22002516459982499</v>
      </c>
      <c r="O317" s="17">
        <v>0.11606740113493901</v>
      </c>
      <c r="P317" s="17">
        <v>0.193327262766255</v>
      </c>
      <c r="Q317" s="17">
        <v>0.179953998772691</v>
      </c>
      <c r="R317" s="17"/>
      <c r="S317" s="17">
        <v>0.25998982414048499</v>
      </c>
      <c r="T317" s="17">
        <v>0.162392055562814</v>
      </c>
      <c r="U317" s="17">
        <v>0.18933237889833501</v>
      </c>
      <c r="V317" s="17">
        <v>0.23657472764620699</v>
      </c>
      <c r="W317" s="17">
        <v>0.23460754052956101</v>
      </c>
      <c r="X317" s="17">
        <v>0.17243932118038</v>
      </c>
      <c r="Y317" s="17">
        <v>0.22133362474402901</v>
      </c>
      <c r="Z317" s="17">
        <v>0.26978989282733701</v>
      </c>
      <c r="AA317" s="17">
        <v>0.13029423134869</v>
      </c>
      <c r="AB317" s="17"/>
      <c r="AC317" s="17">
        <v>0.19045631641397101</v>
      </c>
      <c r="AD317" s="17">
        <v>0.121703886486227</v>
      </c>
      <c r="AE317" s="17">
        <v>0.23000821958653</v>
      </c>
      <c r="AF317" s="17">
        <v>0.26800306745850799</v>
      </c>
      <c r="AG317" s="17">
        <v>0.27983326659906899</v>
      </c>
      <c r="AH317" s="17">
        <v>0.151668735146432</v>
      </c>
      <c r="AI317" s="17">
        <v>0.173809406518871</v>
      </c>
      <c r="AJ317" s="17">
        <v>0.228585566561534</v>
      </c>
      <c r="AK317" s="17">
        <v>0.290681535453231</v>
      </c>
      <c r="AL317" s="17">
        <v>0.16392572394545099</v>
      </c>
      <c r="AM317" s="17"/>
      <c r="AN317" s="17">
        <v>0.28134162156725401</v>
      </c>
      <c r="AO317" s="17">
        <v>0.110882572928788</v>
      </c>
      <c r="AP317" s="17"/>
      <c r="AQ317" s="17">
        <v>0.26217985329902399</v>
      </c>
      <c r="AR317" s="17">
        <v>0.128674402827335</v>
      </c>
      <c r="AS317" s="17"/>
      <c r="AT317" s="17">
        <v>0.222716329018954</v>
      </c>
      <c r="AU317" s="17">
        <v>9.9604259712299803E-2</v>
      </c>
      <c r="AV317" s="17"/>
      <c r="AW317" s="17">
        <v>0.21798561632418501</v>
      </c>
      <c r="AX317" s="17">
        <v>0.18670022057883501</v>
      </c>
      <c r="AY317" s="17"/>
      <c r="AZ317" s="17">
        <v>0.31284239579212297</v>
      </c>
      <c r="BA317" s="17">
        <v>9.6647315671344894E-2</v>
      </c>
    </row>
    <row r="318" spans="2:53" x14ac:dyDescent="0.35">
      <c r="B318" t="s">
        <v>168</v>
      </c>
      <c r="C318" s="17">
        <v>0.317867986501158</v>
      </c>
      <c r="D318" s="17">
        <v>0.333665804358031</v>
      </c>
      <c r="E318" s="17">
        <v>0.30181668694069302</v>
      </c>
      <c r="F318" s="17"/>
      <c r="G318" s="17">
        <v>0.30354981238060402</v>
      </c>
      <c r="H318" s="17">
        <v>0.38384023482846003</v>
      </c>
      <c r="I318" s="17">
        <v>0.374020458221903</v>
      </c>
      <c r="J318" s="17">
        <v>0.29867470382852501</v>
      </c>
      <c r="K318" s="17">
        <v>0.21209482915142799</v>
      </c>
      <c r="L318" s="17">
        <v>0.20076258159305599</v>
      </c>
      <c r="M318" s="17"/>
      <c r="N318" s="17">
        <v>0.33738814553660801</v>
      </c>
      <c r="O318" s="17">
        <v>0.28622539344607401</v>
      </c>
      <c r="P318" s="17">
        <v>0.2612639617177</v>
      </c>
      <c r="Q318" s="17">
        <v>0.23962849812211601</v>
      </c>
      <c r="R318" s="17"/>
      <c r="S318" s="17">
        <v>0.353987228405932</v>
      </c>
      <c r="T318" s="17">
        <v>0.31366649208250502</v>
      </c>
      <c r="U318" s="17">
        <v>0.214795963527383</v>
      </c>
      <c r="V318" s="17">
        <v>0.302421288309701</v>
      </c>
      <c r="W318" s="17">
        <v>0.303427854343227</v>
      </c>
      <c r="X318" s="17">
        <v>0.32725989239814202</v>
      </c>
      <c r="Y318" s="17">
        <v>0.330617286169824</v>
      </c>
      <c r="Z318" s="17">
        <v>0.31867414537651501</v>
      </c>
      <c r="AA318" s="17">
        <v>0.36346492940698399</v>
      </c>
      <c r="AB318" s="17"/>
      <c r="AC318" s="17">
        <v>0.33670954599941699</v>
      </c>
      <c r="AD318" s="17">
        <v>0.36744034128490599</v>
      </c>
      <c r="AE318" s="17">
        <v>0.34058139648417102</v>
      </c>
      <c r="AF318" s="17">
        <v>0.38106542446003899</v>
      </c>
      <c r="AG318" s="17">
        <v>0.248070344963679</v>
      </c>
      <c r="AH318" s="17">
        <v>0.38046544561684897</v>
      </c>
      <c r="AI318" s="17">
        <v>0.27500959967048999</v>
      </c>
      <c r="AJ318" s="17">
        <v>0.25607194242697401</v>
      </c>
      <c r="AK318" s="17">
        <v>0.34032323154278898</v>
      </c>
      <c r="AL318" s="17">
        <v>0.238904020150841</v>
      </c>
      <c r="AM318" s="17"/>
      <c r="AN318" s="17">
        <v>0.39196414502524102</v>
      </c>
      <c r="AO318" s="17">
        <v>0.22326343926893799</v>
      </c>
      <c r="AP318" s="17"/>
      <c r="AQ318" s="17">
        <v>0.37880036020588398</v>
      </c>
      <c r="AR318" s="17">
        <v>0.23698870342800901</v>
      </c>
      <c r="AS318" s="17"/>
      <c r="AT318" s="17">
        <v>0.33076545200870699</v>
      </c>
      <c r="AU318" s="17">
        <v>0.24967938023908801</v>
      </c>
      <c r="AV318" s="17"/>
      <c r="AW318" s="17">
        <v>0.32018266830591702</v>
      </c>
      <c r="AX318" s="17">
        <v>0.31636143589702698</v>
      </c>
      <c r="AY318" s="17"/>
      <c r="AZ318" s="17">
        <v>0.407075505735633</v>
      </c>
      <c r="BA318" s="17">
        <v>0.230771609064993</v>
      </c>
    </row>
    <row r="319" spans="2:53" x14ac:dyDescent="0.35">
      <c r="B319" t="s">
        <v>169</v>
      </c>
      <c r="C319" s="17">
        <v>0.24319796739629801</v>
      </c>
      <c r="D319" s="17">
        <v>0.258457865064255</v>
      </c>
      <c r="E319" s="17">
        <v>0.228156866335578</v>
      </c>
      <c r="F319" s="17"/>
      <c r="G319" s="17">
        <v>0.25606558217613701</v>
      </c>
      <c r="H319" s="17">
        <v>0.21856839108674</v>
      </c>
      <c r="I319" s="17">
        <v>0.26625969562282698</v>
      </c>
      <c r="J319" s="17">
        <v>0.22160575474143199</v>
      </c>
      <c r="K319" s="17">
        <v>0.266128870061417</v>
      </c>
      <c r="L319" s="17">
        <v>0.23891241628441001</v>
      </c>
      <c r="M319" s="17"/>
      <c r="N319" s="17">
        <v>0.254003590377396</v>
      </c>
      <c r="O319" s="17">
        <v>0.23845000161035401</v>
      </c>
      <c r="P319" s="17">
        <v>0.16569984380997699</v>
      </c>
      <c r="Q319" s="17">
        <v>0.27531129617095002</v>
      </c>
      <c r="R319" s="17"/>
      <c r="S319" s="17">
        <v>0.21674718347820601</v>
      </c>
      <c r="T319" s="17">
        <v>0.27689829603266702</v>
      </c>
      <c r="U319" s="17">
        <v>0.26736017896949799</v>
      </c>
      <c r="V319" s="17">
        <v>0.22667098052451301</v>
      </c>
      <c r="W319" s="17">
        <v>0.238699916170028</v>
      </c>
      <c r="X319" s="17">
        <v>0.25678489707612001</v>
      </c>
      <c r="Y319" s="17">
        <v>0.21114841826178199</v>
      </c>
      <c r="Z319" s="17">
        <v>0.24763147573810099</v>
      </c>
      <c r="AA319" s="17">
        <v>0.24526325254857401</v>
      </c>
      <c r="AB319" s="17"/>
      <c r="AC319" s="17">
        <v>0.25218505594288898</v>
      </c>
      <c r="AD319" s="17">
        <v>0.134917897448117</v>
      </c>
      <c r="AE319" s="17">
        <v>0.240074132379893</v>
      </c>
      <c r="AF319" s="17">
        <v>0.236874223834876</v>
      </c>
      <c r="AG319" s="17">
        <v>0.40051596325982602</v>
      </c>
      <c r="AH319" s="17">
        <v>0.22795170031711201</v>
      </c>
      <c r="AI319" s="17">
        <v>0.25904863059933197</v>
      </c>
      <c r="AJ319" s="17">
        <v>0.28129119840276601</v>
      </c>
      <c r="AK319" s="17">
        <v>0.23626275792249499</v>
      </c>
      <c r="AL319" s="17">
        <v>0.25618527181203998</v>
      </c>
      <c r="AM319" s="17"/>
      <c r="AN319" s="17">
        <v>0.225584876134728</v>
      </c>
      <c r="AO319" s="17">
        <v>0.25777185584888102</v>
      </c>
      <c r="AP319" s="17"/>
      <c r="AQ319" s="17">
        <v>0.23086838410866201</v>
      </c>
      <c r="AR319" s="17">
        <v>0.25762021980444599</v>
      </c>
      <c r="AS319" s="17"/>
      <c r="AT319" s="17">
        <v>0.24432489528842799</v>
      </c>
      <c r="AU319" s="17">
        <v>0.23709169234807201</v>
      </c>
      <c r="AV319" s="17"/>
      <c r="AW319" s="17">
        <v>0.21560968314544701</v>
      </c>
      <c r="AX319" s="17">
        <v>0.27508902574328098</v>
      </c>
      <c r="AY319" s="17"/>
      <c r="AZ319" s="17">
        <v>0.20877441026673699</v>
      </c>
      <c r="BA319" s="17">
        <v>0.27680687335153698</v>
      </c>
    </row>
    <row r="320" spans="2:53" x14ac:dyDescent="0.35">
      <c r="B320" t="s">
        <v>170</v>
      </c>
      <c r="C320" s="17">
        <v>0.12533983780719599</v>
      </c>
      <c r="D320" s="17">
        <v>0.109642433726423</v>
      </c>
      <c r="E320" s="17">
        <v>0.14078979794822499</v>
      </c>
      <c r="F320" s="17"/>
      <c r="G320" s="17">
        <v>7.0606467219257896E-2</v>
      </c>
      <c r="H320" s="17">
        <v>8.9826216571756504E-2</v>
      </c>
      <c r="I320" s="17">
        <v>6.1645696940777497E-2</v>
      </c>
      <c r="J320" s="17">
        <v>0.15889520799073201</v>
      </c>
      <c r="K320" s="17">
        <v>0.21306506937353401</v>
      </c>
      <c r="L320" s="17">
        <v>0.22165008915127801</v>
      </c>
      <c r="M320" s="17"/>
      <c r="N320" s="17">
        <v>0.106867715009965</v>
      </c>
      <c r="O320" s="17">
        <v>0.200364542031951</v>
      </c>
      <c r="P320" s="17">
        <v>0.17012923018949599</v>
      </c>
      <c r="Q320" s="17">
        <v>0.12458229336478099</v>
      </c>
      <c r="R320" s="17"/>
      <c r="S320" s="17">
        <v>8.3233173207223399E-2</v>
      </c>
      <c r="T320" s="17">
        <v>0.13457372318653901</v>
      </c>
      <c r="U320" s="17">
        <v>0.17930172380651599</v>
      </c>
      <c r="V320" s="17">
        <v>0.120852529373388</v>
      </c>
      <c r="W320" s="17">
        <v>0.122718600213867</v>
      </c>
      <c r="X320" s="17">
        <v>0.12565651147805901</v>
      </c>
      <c r="Y320" s="17">
        <v>9.1843021441242401E-2</v>
      </c>
      <c r="Z320" s="17">
        <v>0.110792125015265</v>
      </c>
      <c r="AA320" s="17">
        <v>0.16107436599078001</v>
      </c>
      <c r="AB320" s="17"/>
      <c r="AC320" s="17">
        <v>0.14141211369199899</v>
      </c>
      <c r="AD320" s="17">
        <v>0.15392459027701</v>
      </c>
      <c r="AE320" s="17">
        <v>0.121862927665516</v>
      </c>
      <c r="AF320" s="17">
        <v>8.11161978246593E-2</v>
      </c>
      <c r="AG320" s="17">
        <v>7.1580425177425896E-2</v>
      </c>
      <c r="AH320" s="17">
        <v>0.10288569460470801</v>
      </c>
      <c r="AI320" s="17">
        <v>0.15290539791590399</v>
      </c>
      <c r="AJ320" s="17">
        <v>0.153794949071062</v>
      </c>
      <c r="AK320" s="17">
        <v>9.7621540700847498E-2</v>
      </c>
      <c r="AL320" s="17">
        <v>0.18008176874958001</v>
      </c>
      <c r="AM320" s="17"/>
      <c r="AN320" s="17">
        <v>7.6676365828802204E-2</v>
      </c>
      <c r="AO320" s="17">
        <v>0.18800005127182101</v>
      </c>
      <c r="AP320" s="17"/>
      <c r="AQ320" s="17">
        <v>8.7037346655118794E-2</v>
      </c>
      <c r="AR320" s="17">
        <v>0.17308429893292401</v>
      </c>
      <c r="AS320" s="17"/>
      <c r="AT320" s="17">
        <v>0.11854354423201199</v>
      </c>
      <c r="AU320" s="17">
        <v>0.15439687320759901</v>
      </c>
      <c r="AV320" s="17"/>
      <c r="AW320" s="17">
        <v>0.113610981645885</v>
      </c>
      <c r="AX320" s="17">
        <v>0.14034549111460201</v>
      </c>
      <c r="AY320" s="17"/>
      <c r="AZ320" s="17">
        <v>5.1380545540767299E-2</v>
      </c>
      <c r="BA320" s="17">
        <v>0.19754884540460699</v>
      </c>
    </row>
    <row r="321" spans="2:53" x14ac:dyDescent="0.35">
      <c r="B321" t="s">
        <v>171</v>
      </c>
      <c r="C321" s="17">
        <v>9.7347363127702494E-2</v>
      </c>
      <c r="D321" s="17">
        <v>8.4566771045339106E-2</v>
      </c>
      <c r="E321" s="17">
        <v>0.110215534876751</v>
      </c>
      <c r="F321" s="17"/>
      <c r="G321" s="17">
        <v>3.7258104813212803E-2</v>
      </c>
      <c r="H321" s="17">
        <v>2.7829446799893E-2</v>
      </c>
      <c r="I321" s="17">
        <v>5.5542969134767299E-2</v>
      </c>
      <c r="J321" s="17">
        <v>0.114883295497914</v>
      </c>
      <c r="K321" s="17">
        <v>0.20675226936982499</v>
      </c>
      <c r="L321" s="17">
        <v>0.218435799748988</v>
      </c>
      <c r="M321" s="17"/>
      <c r="N321" s="17">
        <v>7.4045833342194403E-2</v>
      </c>
      <c r="O321" s="17">
        <v>0.12492852198620399</v>
      </c>
      <c r="P321" s="17">
        <v>0.18963163271921499</v>
      </c>
      <c r="Q321" s="17">
        <v>0.15771903080382799</v>
      </c>
      <c r="R321" s="17"/>
      <c r="S321" s="17">
        <v>7.0543697200761604E-2</v>
      </c>
      <c r="T321" s="17">
        <v>9.0365138096742403E-2</v>
      </c>
      <c r="U321" s="17">
        <v>0.14159002696936401</v>
      </c>
      <c r="V321" s="17">
        <v>0.10972195594736101</v>
      </c>
      <c r="W321" s="17">
        <v>8.2637015363292807E-2</v>
      </c>
      <c r="X321" s="17">
        <v>0.10803776223904001</v>
      </c>
      <c r="Y321" s="17">
        <v>0.123706407438716</v>
      </c>
      <c r="Z321" s="17">
        <v>4.4316849619478002E-2</v>
      </c>
      <c r="AA321" s="17">
        <v>9.6540853671838497E-2</v>
      </c>
      <c r="AB321" s="17"/>
      <c r="AC321" s="17">
        <v>7.3871717037270704E-2</v>
      </c>
      <c r="AD321" s="17">
        <v>0.222013284503739</v>
      </c>
      <c r="AE321" s="17">
        <v>5.8982889727934099E-2</v>
      </c>
      <c r="AF321" s="17">
        <v>2.5798972294588701E-2</v>
      </c>
      <c r="AG321" s="17">
        <v>0</v>
      </c>
      <c r="AH321" s="17">
        <v>8.5312273449296594E-2</v>
      </c>
      <c r="AI321" s="17">
        <v>0.121797920376706</v>
      </c>
      <c r="AJ321" s="17">
        <v>8.0256343537664004E-2</v>
      </c>
      <c r="AK321" s="17">
        <v>3.5110934380638399E-2</v>
      </c>
      <c r="AL321" s="17">
        <v>0.154378558243114</v>
      </c>
      <c r="AM321" s="17"/>
      <c r="AN321" s="17">
        <v>2.0802223901166001E-2</v>
      </c>
      <c r="AO321" s="17">
        <v>0.20039300084511399</v>
      </c>
      <c r="AP321" s="17"/>
      <c r="AQ321" s="17">
        <v>3.6590536571537803E-2</v>
      </c>
      <c r="AR321" s="17">
        <v>0.18449259964939499</v>
      </c>
      <c r="AS321" s="17"/>
      <c r="AT321" s="17">
        <v>7.6453898688413902E-2</v>
      </c>
      <c r="AU321" s="17">
        <v>0.222926008481273</v>
      </c>
      <c r="AV321" s="17"/>
      <c r="AW321" s="17">
        <v>0.11938726410841199</v>
      </c>
      <c r="AX321" s="17">
        <v>7.13683816888602E-2</v>
      </c>
      <c r="AY321" s="17"/>
      <c r="AZ321" s="17">
        <v>1.6780569632008299E-2</v>
      </c>
      <c r="BA321" s="17">
        <v>0.17600750204131399</v>
      </c>
    </row>
    <row r="322" spans="2:53" x14ac:dyDescent="0.35">
      <c r="B322" t="s">
        <v>69</v>
      </c>
      <c r="C322" s="17">
        <v>1.27963977809661E-2</v>
      </c>
      <c r="D322" s="17">
        <v>9.2998403458782099E-3</v>
      </c>
      <c r="E322" s="17">
        <v>1.63044676114233E-2</v>
      </c>
      <c r="F322" s="17"/>
      <c r="G322" s="17">
        <v>1.1240376978974599E-2</v>
      </c>
      <c r="H322" s="17">
        <v>4.4250077200758599E-3</v>
      </c>
      <c r="I322" s="17">
        <v>1.2324222112916099E-2</v>
      </c>
      <c r="J322" s="17">
        <v>2.9463969638018899E-3</v>
      </c>
      <c r="K322" s="17">
        <v>1.8689277242654002E-2</v>
      </c>
      <c r="L322" s="17">
        <v>5.6533080009166799E-2</v>
      </c>
      <c r="M322" s="17"/>
      <c r="N322" s="17">
        <v>7.6695511340123604E-3</v>
      </c>
      <c r="O322" s="17">
        <v>3.3964139790478097E-2</v>
      </c>
      <c r="P322" s="17">
        <v>1.9948068797356298E-2</v>
      </c>
      <c r="Q322" s="17">
        <v>2.28048827656336E-2</v>
      </c>
      <c r="R322" s="17"/>
      <c r="S322" s="17">
        <v>1.54988935673918E-2</v>
      </c>
      <c r="T322" s="17">
        <v>2.2104295038732898E-2</v>
      </c>
      <c r="U322" s="17">
        <v>7.6197278289039097E-3</v>
      </c>
      <c r="V322" s="17">
        <v>3.75851819882999E-3</v>
      </c>
      <c r="W322" s="17">
        <v>1.7909073380023999E-2</v>
      </c>
      <c r="X322" s="17">
        <v>9.8216156282600296E-3</v>
      </c>
      <c r="Y322" s="17">
        <v>2.13512419444064E-2</v>
      </c>
      <c r="Z322" s="17">
        <v>8.7955114233041407E-3</v>
      </c>
      <c r="AA322" s="17">
        <v>3.3623670331337598E-3</v>
      </c>
      <c r="AB322" s="17"/>
      <c r="AC322" s="17">
        <v>5.3652509144528401E-3</v>
      </c>
      <c r="AD322" s="17">
        <v>0</v>
      </c>
      <c r="AE322" s="17">
        <v>8.4904341559559806E-3</v>
      </c>
      <c r="AF322" s="17">
        <v>7.1421141273284999E-3</v>
      </c>
      <c r="AG322" s="17">
        <v>0</v>
      </c>
      <c r="AH322" s="17">
        <v>5.17161508656028E-2</v>
      </c>
      <c r="AI322" s="17">
        <v>1.7429044918695999E-2</v>
      </c>
      <c r="AJ322" s="17">
        <v>0</v>
      </c>
      <c r="AK322" s="17">
        <v>0</v>
      </c>
      <c r="AL322" s="17">
        <v>6.52465709897437E-3</v>
      </c>
      <c r="AM322" s="17"/>
      <c r="AN322" s="17">
        <v>3.63076754280798E-3</v>
      </c>
      <c r="AO322" s="17">
        <v>1.9689079836456898E-2</v>
      </c>
      <c r="AP322" s="17"/>
      <c r="AQ322" s="17">
        <v>4.5235191597736302E-3</v>
      </c>
      <c r="AR322" s="17">
        <v>1.91397753578917E-2</v>
      </c>
      <c r="AS322" s="17"/>
      <c r="AT322" s="17">
        <v>7.1958807634850902E-3</v>
      </c>
      <c r="AU322" s="17">
        <v>3.6301786011668398E-2</v>
      </c>
      <c r="AV322" s="17"/>
      <c r="AW322" s="17">
        <v>1.32237864701542E-2</v>
      </c>
      <c r="AX322" s="17">
        <v>1.0135444977395301E-2</v>
      </c>
      <c r="AY322" s="17"/>
      <c r="AZ322" s="17">
        <v>3.1465730327310299E-3</v>
      </c>
      <c r="BA322" s="17">
        <v>2.2217854466203901E-2</v>
      </c>
    </row>
    <row r="323" spans="2:53"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row>
    <row r="324" spans="2:53" x14ac:dyDescent="0.35">
      <c r="B324" s="6" t="s">
        <v>179</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row>
    <row r="325" spans="2:53" x14ac:dyDescent="0.35">
      <c r="B325" s="24" t="s">
        <v>72</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row>
    <row r="326" spans="2:53" x14ac:dyDescent="0.35">
      <c r="B326" t="s">
        <v>167</v>
      </c>
      <c r="C326" s="17">
        <v>0.29923500756392801</v>
      </c>
      <c r="D326" s="17">
        <v>0.30449774015941899</v>
      </c>
      <c r="E326" s="17">
        <v>0.294241485895057</v>
      </c>
      <c r="F326" s="17"/>
      <c r="G326" s="17">
        <v>0.35524752334160098</v>
      </c>
      <c r="H326" s="17">
        <v>0.41882915588446501</v>
      </c>
      <c r="I326" s="17">
        <v>0.32330234942869701</v>
      </c>
      <c r="J326" s="17">
        <v>0.26119519694364701</v>
      </c>
      <c r="K326" s="17">
        <v>0.19805838149889499</v>
      </c>
      <c r="L326" s="17">
        <v>0.145963722208308</v>
      </c>
      <c r="M326" s="17"/>
      <c r="N326" s="17">
        <v>0.32908171386062501</v>
      </c>
      <c r="O326" s="17">
        <v>0.18433369556825999</v>
      </c>
      <c r="P326" s="17">
        <v>0.26595198481402998</v>
      </c>
      <c r="Q326" s="17">
        <v>0.175805529129925</v>
      </c>
      <c r="R326" s="17"/>
      <c r="S326" s="17">
        <v>0.38522234015580298</v>
      </c>
      <c r="T326" s="17">
        <v>0.25395331212303301</v>
      </c>
      <c r="U326" s="17">
        <v>0.26494924635358402</v>
      </c>
      <c r="V326" s="17">
        <v>0.31984207449679403</v>
      </c>
      <c r="W326" s="17">
        <v>0.29651950728211601</v>
      </c>
      <c r="X326" s="17">
        <v>0.28265194292797102</v>
      </c>
      <c r="Y326" s="17">
        <v>0.28571429124775399</v>
      </c>
      <c r="Z326" s="17">
        <v>0.33558658102593902</v>
      </c>
      <c r="AA326" s="17">
        <v>0.26905923510214902</v>
      </c>
      <c r="AB326" s="17"/>
      <c r="AC326" s="17">
        <v>0.29132596226315099</v>
      </c>
      <c r="AD326" s="17">
        <v>0.26137380734675802</v>
      </c>
      <c r="AE326" s="17">
        <v>0.28998997291814799</v>
      </c>
      <c r="AF326" s="17">
        <v>0.31188625455587998</v>
      </c>
      <c r="AG326" s="17">
        <v>0.460187778284467</v>
      </c>
      <c r="AH326" s="17">
        <v>0.29659174153052098</v>
      </c>
      <c r="AI326" s="17">
        <v>0.29818377423787401</v>
      </c>
      <c r="AJ326" s="17">
        <v>0.31683462065029</v>
      </c>
      <c r="AK326" s="17">
        <v>0.452100939119086</v>
      </c>
      <c r="AL326" s="17">
        <v>0.182930333772515</v>
      </c>
      <c r="AM326" s="17"/>
      <c r="AN326" s="17">
        <v>0.394369804905635</v>
      </c>
      <c r="AO326" s="17">
        <v>0.183426604848554</v>
      </c>
      <c r="AP326" s="17"/>
      <c r="AQ326" s="17">
        <v>0.37140727414618402</v>
      </c>
      <c r="AR326" s="17">
        <v>0.20801872227950399</v>
      </c>
      <c r="AS326" s="17"/>
      <c r="AT326" s="17">
        <v>0.316842159598624</v>
      </c>
      <c r="AU326" s="17">
        <v>0.19482073450564599</v>
      </c>
      <c r="AV326" s="17"/>
      <c r="AW326" s="17">
        <v>0.29835859956424299</v>
      </c>
      <c r="AX326" s="17">
        <v>0.30085954341292098</v>
      </c>
      <c r="AY326" s="17"/>
      <c r="AZ326" s="17">
        <v>0.42018490391707602</v>
      </c>
      <c r="BA326" s="17">
        <v>0.18114745268023899</v>
      </c>
    </row>
    <row r="327" spans="2:53" x14ac:dyDescent="0.35">
      <c r="B327" t="s">
        <v>168</v>
      </c>
      <c r="C327" s="17">
        <v>0.36689542193084301</v>
      </c>
      <c r="D327" s="17">
        <v>0.38622253015777502</v>
      </c>
      <c r="E327" s="17">
        <v>0.346998732888534</v>
      </c>
      <c r="F327" s="17"/>
      <c r="G327" s="17">
        <v>0.39698568629284797</v>
      </c>
      <c r="H327" s="17">
        <v>0.39353987076160302</v>
      </c>
      <c r="I327" s="17">
        <v>0.40096312832164399</v>
      </c>
      <c r="J327" s="17">
        <v>0.39579267333186602</v>
      </c>
      <c r="K327" s="17">
        <v>0.254978944625254</v>
      </c>
      <c r="L327" s="17">
        <v>0.28503797210360798</v>
      </c>
      <c r="M327" s="17"/>
      <c r="N327" s="17">
        <v>0.37821014875001802</v>
      </c>
      <c r="O327" s="17">
        <v>0.36252853386403</v>
      </c>
      <c r="P327" s="17">
        <v>0.33536248736174501</v>
      </c>
      <c r="Q327" s="17">
        <v>0.30191307054311201</v>
      </c>
      <c r="R327" s="17"/>
      <c r="S327" s="17">
        <v>0.36002258872305198</v>
      </c>
      <c r="T327" s="17">
        <v>0.40155052952213299</v>
      </c>
      <c r="U327" s="17">
        <v>0.34056611598796099</v>
      </c>
      <c r="V327" s="17">
        <v>0.36465431221446198</v>
      </c>
      <c r="W327" s="17">
        <v>0.37523521421981898</v>
      </c>
      <c r="X327" s="17">
        <v>0.36234701054507401</v>
      </c>
      <c r="Y327" s="17">
        <v>0.33892891918963303</v>
      </c>
      <c r="Z327" s="17">
        <v>0.34117186347565798</v>
      </c>
      <c r="AA327" s="17">
        <v>0.38389854769102899</v>
      </c>
      <c r="AB327" s="17"/>
      <c r="AC327" s="17">
        <v>0.40407527888685102</v>
      </c>
      <c r="AD327" s="17">
        <v>0.35692853471019398</v>
      </c>
      <c r="AE327" s="17">
        <v>0.45423765258697701</v>
      </c>
      <c r="AF327" s="17">
        <v>0.41335943435146499</v>
      </c>
      <c r="AG327" s="17">
        <v>0.188223804612386</v>
      </c>
      <c r="AH327" s="17">
        <v>0.32167600463678903</v>
      </c>
      <c r="AI327" s="17">
        <v>0.31312433369831699</v>
      </c>
      <c r="AJ327" s="17">
        <v>0.40993518361861597</v>
      </c>
      <c r="AK327" s="17">
        <v>0.30691515483533</v>
      </c>
      <c r="AL327" s="17">
        <v>0.402776550661337</v>
      </c>
      <c r="AM327" s="17"/>
      <c r="AN327" s="17">
        <v>0.42336955619939498</v>
      </c>
      <c r="AO327" s="17">
        <v>0.29644559062748399</v>
      </c>
      <c r="AP327" s="17"/>
      <c r="AQ327" s="17">
        <v>0.41153753025647499</v>
      </c>
      <c r="AR327" s="17">
        <v>0.30979766784418999</v>
      </c>
      <c r="AS327" s="17"/>
      <c r="AT327" s="17">
        <v>0.37850951615485701</v>
      </c>
      <c r="AU327" s="17">
        <v>0.31472745708773803</v>
      </c>
      <c r="AV327" s="17"/>
      <c r="AW327" s="17">
        <v>0.35629302744126701</v>
      </c>
      <c r="AX327" s="17">
        <v>0.37914397103254199</v>
      </c>
      <c r="AY327" s="17"/>
      <c r="AZ327" s="17">
        <v>0.413688831285075</v>
      </c>
      <c r="BA327" s="17">
        <v>0.32120940266234599</v>
      </c>
    </row>
    <row r="328" spans="2:53" x14ac:dyDescent="0.35">
      <c r="B328" t="s">
        <v>169</v>
      </c>
      <c r="C328" s="17">
        <v>0.19133060378662201</v>
      </c>
      <c r="D328" s="17">
        <v>0.190841097860662</v>
      </c>
      <c r="E328" s="17">
        <v>0.19199224288146099</v>
      </c>
      <c r="F328" s="17"/>
      <c r="G328" s="17">
        <v>0.19627137123087901</v>
      </c>
      <c r="H328" s="17">
        <v>0.14341686108368401</v>
      </c>
      <c r="I328" s="17">
        <v>0.18094599909307399</v>
      </c>
      <c r="J328" s="17">
        <v>0.191842252422944</v>
      </c>
      <c r="K328" s="17">
        <v>0.26017943274673799</v>
      </c>
      <c r="L328" s="17">
        <v>0.22449461390808201</v>
      </c>
      <c r="M328" s="17"/>
      <c r="N328" s="17">
        <v>0.190433109099238</v>
      </c>
      <c r="O328" s="17">
        <v>0.182540066414874</v>
      </c>
      <c r="P328" s="17">
        <v>0.19691795145024299</v>
      </c>
      <c r="Q328" s="17">
        <v>0.197844199603704</v>
      </c>
      <c r="R328" s="17"/>
      <c r="S328" s="17">
        <v>0.16102236438322701</v>
      </c>
      <c r="T328" s="17">
        <v>0.19362102832842601</v>
      </c>
      <c r="U328" s="17">
        <v>0.20736971444583499</v>
      </c>
      <c r="V328" s="17">
        <v>0.16790650028990001</v>
      </c>
      <c r="W328" s="17">
        <v>0.192052107762924</v>
      </c>
      <c r="X328" s="17">
        <v>0.22529557796626001</v>
      </c>
      <c r="Y328" s="17">
        <v>0.185396153821003</v>
      </c>
      <c r="Z328" s="17">
        <v>0.18572360695817</v>
      </c>
      <c r="AA328" s="17">
        <v>0.213385617920859</v>
      </c>
      <c r="AB328" s="17"/>
      <c r="AC328" s="17">
        <v>0.189131699865487</v>
      </c>
      <c r="AD328" s="17">
        <v>0.17472781351529601</v>
      </c>
      <c r="AE328" s="17">
        <v>0.17340837408629101</v>
      </c>
      <c r="AF328" s="17">
        <v>0.215078322099617</v>
      </c>
      <c r="AG328" s="17">
        <v>0.18063870301831</v>
      </c>
      <c r="AH328" s="17">
        <v>0.21904044805810499</v>
      </c>
      <c r="AI328" s="17">
        <v>0.20242179468275201</v>
      </c>
      <c r="AJ328" s="17">
        <v>0.187668251593301</v>
      </c>
      <c r="AK328" s="17">
        <v>0.178761018728015</v>
      </c>
      <c r="AL328" s="17">
        <v>0.20086378149256801</v>
      </c>
      <c r="AM328" s="17"/>
      <c r="AN328" s="17">
        <v>0.13989424889069599</v>
      </c>
      <c r="AO328" s="17">
        <v>0.25045015131079301</v>
      </c>
      <c r="AP328" s="17"/>
      <c r="AQ328" s="17">
        <v>0.155294503702643</v>
      </c>
      <c r="AR328" s="17">
        <v>0.23732260438901601</v>
      </c>
      <c r="AS328" s="17"/>
      <c r="AT328" s="17">
        <v>0.188864905616353</v>
      </c>
      <c r="AU328" s="17">
        <v>0.21848345125000701</v>
      </c>
      <c r="AV328" s="17"/>
      <c r="AW328" s="17">
        <v>0.18139940862738099</v>
      </c>
      <c r="AX328" s="17">
        <v>0.20460418082183701</v>
      </c>
      <c r="AY328" s="17"/>
      <c r="AZ328" s="17">
        <v>0.13143223597743001</v>
      </c>
      <c r="BA328" s="17">
        <v>0.24981144593186</v>
      </c>
    </row>
    <row r="329" spans="2:53" x14ac:dyDescent="0.35">
      <c r="B329" t="s">
        <v>170</v>
      </c>
      <c r="C329" s="17">
        <v>6.8273965941498496E-2</v>
      </c>
      <c r="D329" s="17">
        <v>5.4738197557694802E-2</v>
      </c>
      <c r="E329" s="17">
        <v>8.1871157702770897E-2</v>
      </c>
      <c r="F329" s="17"/>
      <c r="G329" s="17">
        <v>4.0255042155697002E-2</v>
      </c>
      <c r="H329" s="17">
        <v>2.5611026187675998E-2</v>
      </c>
      <c r="I329" s="17">
        <v>5.2453791348272299E-2</v>
      </c>
      <c r="J329" s="17">
        <v>7.4964634126221494E-2</v>
      </c>
      <c r="K329" s="17">
        <v>0.115958719320585</v>
      </c>
      <c r="L329" s="17">
        <v>0.15159220004686799</v>
      </c>
      <c r="M329" s="17"/>
      <c r="N329" s="17">
        <v>5.2233389201717301E-2</v>
      </c>
      <c r="O329" s="17">
        <v>0.120655504222957</v>
      </c>
      <c r="P329" s="17">
        <v>8.0591982810026094E-2</v>
      </c>
      <c r="Q329" s="17">
        <v>0.186935191300136</v>
      </c>
      <c r="R329" s="17"/>
      <c r="S329" s="17">
        <v>5.6523496159819199E-2</v>
      </c>
      <c r="T329" s="17">
        <v>5.6832773478497897E-2</v>
      </c>
      <c r="U329" s="17">
        <v>7.8414739763578295E-2</v>
      </c>
      <c r="V329" s="17">
        <v>6.0571250795332598E-2</v>
      </c>
      <c r="W329" s="17">
        <v>6.7030725893122298E-2</v>
      </c>
      <c r="X329" s="17">
        <v>9.6342056109661997E-2</v>
      </c>
      <c r="Y329" s="17">
        <v>9.8281084528155899E-2</v>
      </c>
      <c r="Z329" s="17">
        <v>5.7679764410736502E-2</v>
      </c>
      <c r="AA329" s="17">
        <v>5.5803326076101702E-2</v>
      </c>
      <c r="AB329" s="17"/>
      <c r="AC329" s="17">
        <v>7.41407506549525E-2</v>
      </c>
      <c r="AD329" s="17">
        <v>7.2700263448476604E-2</v>
      </c>
      <c r="AE329" s="17">
        <v>5.09338860052942E-2</v>
      </c>
      <c r="AF329" s="17">
        <v>3.4403318249561297E-2</v>
      </c>
      <c r="AG329" s="17">
        <v>0.170949714084837</v>
      </c>
      <c r="AH329" s="17">
        <v>5.54055531087633E-2</v>
      </c>
      <c r="AI329" s="17">
        <v>7.9145797364304202E-2</v>
      </c>
      <c r="AJ329" s="17">
        <v>3.42403609468864E-2</v>
      </c>
      <c r="AK329" s="17">
        <v>4.0757832610769103E-2</v>
      </c>
      <c r="AL329" s="17">
        <v>9.8326074258581503E-2</v>
      </c>
      <c r="AM329" s="17"/>
      <c r="AN329" s="17">
        <v>2.9260037567163999E-2</v>
      </c>
      <c r="AO329" s="17">
        <v>0.117982198220342</v>
      </c>
      <c r="AP329" s="17"/>
      <c r="AQ329" s="17">
        <v>3.4399390981748199E-2</v>
      </c>
      <c r="AR329" s="17">
        <v>0.109383854982986</v>
      </c>
      <c r="AS329" s="17"/>
      <c r="AT329" s="17">
        <v>6.0814494043896002E-2</v>
      </c>
      <c r="AU329" s="17">
        <v>8.9979735293780894E-2</v>
      </c>
      <c r="AV329" s="17"/>
      <c r="AW329" s="17">
        <v>7.1987851758609903E-2</v>
      </c>
      <c r="AX329" s="17">
        <v>6.3696720998584797E-2</v>
      </c>
      <c r="AY329" s="17"/>
      <c r="AZ329" s="17">
        <v>2.4396106449700999E-2</v>
      </c>
      <c r="BA329" s="17">
        <v>0.111113433333746</v>
      </c>
    </row>
    <row r="330" spans="2:53" x14ac:dyDescent="0.35">
      <c r="B330" t="s">
        <v>171</v>
      </c>
      <c r="C330" s="17">
        <v>6.2506653956007796E-2</v>
      </c>
      <c r="D330" s="17">
        <v>5.5771568188807998E-2</v>
      </c>
      <c r="E330" s="17">
        <v>6.9297974572392895E-2</v>
      </c>
      <c r="F330" s="17"/>
      <c r="G330" s="17">
        <v>0</v>
      </c>
      <c r="H330" s="17">
        <v>1.41780783624959E-2</v>
      </c>
      <c r="I330" s="17">
        <v>3.0459185458043801E-2</v>
      </c>
      <c r="J330" s="17">
        <v>7.4357517336632997E-2</v>
      </c>
      <c r="K330" s="17">
        <v>0.15665860745073901</v>
      </c>
      <c r="L330" s="17">
        <v>0.13610214472759899</v>
      </c>
      <c r="M330" s="17"/>
      <c r="N330" s="17">
        <v>4.2846537039182703E-2</v>
      </c>
      <c r="O330" s="17">
        <v>0.12534827690445399</v>
      </c>
      <c r="P330" s="17">
        <v>9.8624097451209203E-2</v>
      </c>
      <c r="Q330" s="17">
        <v>0.11469712665749</v>
      </c>
      <c r="R330" s="17"/>
      <c r="S330" s="17">
        <v>2.5585040381343301E-2</v>
      </c>
      <c r="T330" s="17">
        <v>7.1938061509176698E-2</v>
      </c>
      <c r="U330" s="17">
        <v>0.101080455620138</v>
      </c>
      <c r="V330" s="17">
        <v>8.3267344182848604E-2</v>
      </c>
      <c r="W330" s="17">
        <v>5.1253371461994698E-2</v>
      </c>
      <c r="X330" s="17">
        <v>2.3541796822772201E-2</v>
      </c>
      <c r="Y330" s="17">
        <v>7.6766376315359805E-2</v>
      </c>
      <c r="Z330" s="17">
        <v>7.9838184129496503E-2</v>
      </c>
      <c r="AA330" s="17">
        <v>6.9382501993041606E-2</v>
      </c>
      <c r="AB330" s="17"/>
      <c r="AC330" s="17">
        <v>3.32874000688844E-2</v>
      </c>
      <c r="AD330" s="17">
        <v>0.120659301806608</v>
      </c>
      <c r="AE330" s="17">
        <v>2.9078409410840202E-2</v>
      </c>
      <c r="AF330" s="17">
        <v>1.8786177832402998E-2</v>
      </c>
      <c r="AG330" s="17">
        <v>0</v>
      </c>
      <c r="AH330" s="17">
        <v>5.55701018002197E-2</v>
      </c>
      <c r="AI330" s="17">
        <v>9.5220529289023706E-2</v>
      </c>
      <c r="AJ330" s="17">
        <v>5.1321583190906503E-2</v>
      </c>
      <c r="AK330" s="17">
        <v>2.1465054706799699E-2</v>
      </c>
      <c r="AL330" s="17">
        <v>0.108578602716024</v>
      </c>
      <c r="AM330" s="17"/>
      <c r="AN330" s="17">
        <v>1.20940747390452E-2</v>
      </c>
      <c r="AO330" s="17">
        <v>0.130142344759129</v>
      </c>
      <c r="AP330" s="17"/>
      <c r="AQ330" s="17">
        <v>2.22088149537653E-2</v>
      </c>
      <c r="AR330" s="17">
        <v>0.118893332777164</v>
      </c>
      <c r="AS330" s="17"/>
      <c r="AT330" s="17">
        <v>4.8334138836381303E-2</v>
      </c>
      <c r="AU330" s="17">
        <v>0.15162780881816901</v>
      </c>
      <c r="AV330" s="17"/>
      <c r="AW330" s="17">
        <v>7.86168363691086E-2</v>
      </c>
      <c r="AX330" s="17">
        <v>4.3459533551587E-2</v>
      </c>
      <c r="AY330" s="17"/>
      <c r="AZ330" s="17">
        <v>8.4068522659446407E-3</v>
      </c>
      <c r="BA330" s="17">
        <v>0.115326156029981</v>
      </c>
    </row>
    <row r="331" spans="2:53" x14ac:dyDescent="0.35">
      <c r="B331" t="s">
        <v>69</v>
      </c>
      <c r="C331" s="17">
        <v>1.1758346821100401E-2</v>
      </c>
      <c r="D331" s="17">
        <v>7.9288660756405092E-3</v>
      </c>
      <c r="E331" s="17">
        <v>1.5598406059783999E-2</v>
      </c>
      <c r="F331" s="17"/>
      <c r="G331" s="17">
        <v>1.1240376978974599E-2</v>
      </c>
      <c r="H331" s="17">
        <v>4.4250077200758599E-3</v>
      </c>
      <c r="I331" s="17">
        <v>1.18755463502687E-2</v>
      </c>
      <c r="J331" s="17">
        <v>1.84772583868767E-3</v>
      </c>
      <c r="K331" s="17">
        <v>1.4165914357788899E-2</v>
      </c>
      <c r="L331" s="17">
        <v>5.6809347005535103E-2</v>
      </c>
      <c r="M331" s="17"/>
      <c r="N331" s="17">
        <v>7.19510204921903E-3</v>
      </c>
      <c r="O331" s="17">
        <v>2.4593923025424302E-2</v>
      </c>
      <c r="P331" s="17">
        <v>2.25514961127458E-2</v>
      </c>
      <c r="Q331" s="17">
        <v>2.28048827656336E-2</v>
      </c>
      <c r="R331" s="17"/>
      <c r="S331" s="17">
        <v>1.16241701967554E-2</v>
      </c>
      <c r="T331" s="17">
        <v>2.2104295038732898E-2</v>
      </c>
      <c r="U331" s="17">
        <v>7.6197278289039097E-3</v>
      </c>
      <c r="V331" s="17">
        <v>3.7585180206630999E-3</v>
      </c>
      <c r="W331" s="17">
        <v>1.7909073380023999E-2</v>
      </c>
      <c r="X331" s="17">
        <v>9.8216156282600296E-3</v>
      </c>
      <c r="Y331" s="17">
        <v>1.4913174898094E-2</v>
      </c>
      <c r="Z331" s="17">
        <v>0</v>
      </c>
      <c r="AA331" s="17">
        <v>8.4707712168205201E-3</v>
      </c>
      <c r="AB331" s="17"/>
      <c r="AC331" s="17">
        <v>8.0389082606741897E-3</v>
      </c>
      <c r="AD331" s="17">
        <v>1.36102791726678E-2</v>
      </c>
      <c r="AE331" s="17">
        <v>2.3517049924494399E-3</v>
      </c>
      <c r="AF331" s="17">
        <v>6.4864929110737901E-3</v>
      </c>
      <c r="AG331" s="17">
        <v>0</v>
      </c>
      <c r="AH331" s="17">
        <v>5.17161508656028E-2</v>
      </c>
      <c r="AI331" s="17">
        <v>1.1903770727728699E-2</v>
      </c>
      <c r="AJ331" s="17">
        <v>0</v>
      </c>
      <c r="AK331" s="17">
        <v>0</v>
      </c>
      <c r="AL331" s="17">
        <v>6.52465709897437E-3</v>
      </c>
      <c r="AM331" s="17"/>
      <c r="AN331" s="17">
        <v>1.0122776980651001E-3</v>
      </c>
      <c r="AO331" s="17">
        <v>2.1553110233698599E-2</v>
      </c>
      <c r="AP331" s="17"/>
      <c r="AQ331" s="17">
        <v>5.1524859591845001E-3</v>
      </c>
      <c r="AR331" s="17">
        <v>1.6583817727139901E-2</v>
      </c>
      <c r="AS331" s="17"/>
      <c r="AT331" s="17">
        <v>6.6347857498889901E-3</v>
      </c>
      <c r="AU331" s="17">
        <v>3.0360813044659301E-2</v>
      </c>
      <c r="AV331" s="17"/>
      <c r="AW331" s="17">
        <v>1.33442762393904E-2</v>
      </c>
      <c r="AX331" s="17">
        <v>8.2360501825278192E-3</v>
      </c>
      <c r="AY331" s="17"/>
      <c r="AZ331" s="17">
        <v>1.8910701047736001E-3</v>
      </c>
      <c r="BA331" s="17">
        <v>2.1392109361827501E-2</v>
      </c>
    </row>
    <row r="332" spans="2:53" x14ac:dyDescent="0.35">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row>
    <row r="333" spans="2:53" x14ac:dyDescent="0.35">
      <c r="B333" s="6" t="s">
        <v>185</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row>
    <row r="334" spans="2:53" x14ac:dyDescent="0.35">
      <c r="B334" s="24" t="s">
        <v>72</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row>
    <row r="335" spans="2:53" x14ac:dyDescent="0.35">
      <c r="B335" t="s">
        <v>167</v>
      </c>
      <c r="C335" s="17">
        <v>0.23331406335705701</v>
      </c>
      <c r="D335" s="17">
        <v>0.23181577877717499</v>
      </c>
      <c r="E335" s="17">
        <v>0.235022252078917</v>
      </c>
      <c r="F335" s="17"/>
      <c r="G335" s="17">
        <v>0.23503161364123701</v>
      </c>
      <c r="H335" s="17">
        <v>0.29529682578029298</v>
      </c>
      <c r="I335" s="17">
        <v>0.30291002311462201</v>
      </c>
      <c r="J335" s="17">
        <v>0.21985451293946601</v>
      </c>
      <c r="K335" s="17">
        <v>0.12105451963963</v>
      </c>
      <c r="L335" s="17">
        <v>6.4392866908071306E-2</v>
      </c>
      <c r="M335" s="17"/>
      <c r="N335" s="17">
        <v>0.24829353401350701</v>
      </c>
      <c r="O335" s="17">
        <v>0.16382877772419499</v>
      </c>
      <c r="P335" s="17">
        <v>0.189224883685298</v>
      </c>
      <c r="Q335" s="17">
        <v>0.28805379299934702</v>
      </c>
      <c r="R335" s="17"/>
      <c r="S335" s="17">
        <v>0.250761685457562</v>
      </c>
      <c r="T335" s="17">
        <v>0.17749734227665001</v>
      </c>
      <c r="U335" s="17">
        <v>0.26273179243578898</v>
      </c>
      <c r="V335" s="17">
        <v>0.215685397788966</v>
      </c>
      <c r="W335" s="17">
        <v>0.245266133694691</v>
      </c>
      <c r="X335" s="17">
        <v>0.28797343248395602</v>
      </c>
      <c r="Y335" s="17">
        <v>0.19827229043064901</v>
      </c>
      <c r="Z335" s="17">
        <v>0.31410674525646198</v>
      </c>
      <c r="AA335" s="17">
        <v>0.21836431550808899</v>
      </c>
      <c r="AB335" s="17"/>
      <c r="AC335" s="17">
        <v>0.22493660588022399</v>
      </c>
      <c r="AD335" s="17">
        <v>0.15033782733832199</v>
      </c>
      <c r="AE335" s="17">
        <v>0.32372071085033599</v>
      </c>
      <c r="AF335" s="17">
        <v>0.34543117071740298</v>
      </c>
      <c r="AG335" s="17">
        <v>0.22232488247576601</v>
      </c>
      <c r="AH335" s="17">
        <v>0.194458697005678</v>
      </c>
      <c r="AI335" s="17">
        <v>0.16513868460975301</v>
      </c>
      <c r="AJ335" s="17">
        <v>0.21769512556454901</v>
      </c>
      <c r="AK335" s="17">
        <v>0.204103392047701</v>
      </c>
      <c r="AL335" s="17">
        <v>0.17860894448481199</v>
      </c>
      <c r="AM335" s="17"/>
      <c r="AN335" s="17">
        <v>0.29108931647060299</v>
      </c>
      <c r="AO335" s="17">
        <v>0.16601389331081501</v>
      </c>
      <c r="AP335" s="17"/>
      <c r="AQ335" s="17">
        <v>0.28906609399873801</v>
      </c>
      <c r="AR335" s="17">
        <v>0.15806696990014099</v>
      </c>
      <c r="AS335" s="17"/>
      <c r="AT335" s="17">
        <v>0.25292998634499902</v>
      </c>
      <c r="AU335" s="17">
        <v>0.117544054982313</v>
      </c>
      <c r="AV335" s="17"/>
      <c r="AW335" s="17">
        <v>0.24370170000521901</v>
      </c>
      <c r="AX335" s="17">
        <v>0.22231902134953199</v>
      </c>
      <c r="AY335" s="17"/>
      <c r="AZ335" s="17">
        <v>0.33456633203679398</v>
      </c>
      <c r="BA335" s="17">
        <v>0.13445798166265399</v>
      </c>
    </row>
    <row r="336" spans="2:53" x14ac:dyDescent="0.35">
      <c r="B336" t="s">
        <v>168</v>
      </c>
      <c r="C336" s="17">
        <v>0.35112713125838202</v>
      </c>
      <c r="D336" s="17">
        <v>0.35607164552466603</v>
      </c>
      <c r="E336" s="17">
        <v>0.34595905715070802</v>
      </c>
      <c r="F336" s="17"/>
      <c r="G336" s="17">
        <v>0.409182823172904</v>
      </c>
      <c r="H336" s="17">
        <v>0.388888367331023</v>
      </c>
      <c r="I336" s="17">
        <v>0.40015158768866299</v>
      </c>
      <c r="J336" s="17">
        <v>0.34575125639910198</v>
      </c>
      <c r="K336" s="17">
        <v>0.26475834407216697</v>
      </c>
      <c r="L336" s="17">
        <v>0.214476375355834</v>
      </c>
      <c r="M336" s="17"/>
      <c r="N336" s="17">
        <v>0.37303097799094498</v>
      </c>
      <c r="O336" s="17">
        <v>0.32559696188078002</v>
      </c>
      <c r="P336" s="17">
        <v>0.27114380350550099</v>
      </c>
      <c r="Q336" s="17">
        <v>0.28416550178199201</v>
      </c>
      <c r="R336" s="17"/>
      <c r="S336" s="17">
        <v>0.362832007328593</v>
      </c>
      <c r="T336" s="17">
        <v>0.34923566327980499</v>
      </c>
      <c r="U336" s="17">
        <v>0.30285441963587201</v>
      </c>
      <c r="V336" s="17">
        <v>0.35352374848661899</v>
      </c>
      <c r="W336" s="17">
        <v>0.42452793362657198</v>
      </c>
      <c r="X336" s="17">
        <v>0.33333333748584498</v>
      </c>
      <c r="Y336" s="17">
        <v>0.337055349041809</v>
      </c>
      <c r="Z336" s="17">
        <v>0.35419547988653399</v>
      </c>
      <c r="AA336" s="17">
        <v>0.346653094680206</v>
      </c>
      <c r="AB336" s="17"/>
      <c r="AC336" s="17">
        <v>0.372210889672134</v>
      </c>
      <c r="AD336" s="17">
        <v>0.27833058203365602</v>
      </c>
      <c r="AE336" s="17">
        <v>0.36936168067931602</v>
      </c>
      <c r="AF336" s="17">
        <v>0.39114899909172302</v>
      </c>
      <c r="AG336" s="17">
        <v>0.30479234626097101</v>
      </c>
      <c r="AH336" s="17">
        <v>0.472389747969027</v>
      </c>
      <c r="AI336" s="17">
        <v>0.31606704111345701</v>
      </c>
      <c r="AJ336" s="17">
        <v>0.319588891369332</v>
      </c>
      <c r="AK336" s="17">
        <v>0.34657550534639903</v>
      </c>
      <c r="AL336" s="17">
        <v>0.34581084624918101</v>
      </c>
      <c r="AM336" s="17"/>
      <c r="AN336" s="17">
        <v>0.39705876289451902</v>
      </c>
      <c r="AO336" s="17">
        <v>0.28952772639077501</v>
      </c>
      <c r="AP336" s="17"/>
      <c r="AQ336" s="17">
        <v>0.39778400190059998</v>
      </c>
      <c r="AR336" s="17">
        <v>0.29069086399948602</v>
      </c>
      <c r="AS336" s="17"/>
      <c r="AT336" s="17">
        <v>0.35986125754891501</v>
      </c>
      <c r="AU336" s="17">
        <v>0.298150285139545</v>
      </c>
      <c r="AV336" s="17"/>
      <c r="AW336" s="17">
        <v>0.36188816713001498</v>
      </c>
      <c r="AX336" s="17">
        <v>0.33746013938587399</v>
      </c>
      <c r="AY336" s="17"/>
      <c r="AZ336" s="17">
        <v>0.41344644732961799</v>
      </c>
      <c r="BA336" s="17">
        <v>0.29028263383616998</v>
      </c>
    </row>
    <row r="337" spans="2:53" x14ac:dyDescent="0.35">
      <c r="B337" t="s">
        <v>169</v>
      </c>
      <c r="C337" s="17">
        <v>0.22468470872141699</v>
      </c>
      <c r="D337" s="17">
        <v>0.234855787743529</v>
      </c>
      <c r="E337" s="17">
        <v>0.21471577051783999</v>
      </c>
      <c r="F337" s="17"/>
      <c r="G337" s="17">
        <v>0.23690313092967599</v>
      </c>
      <c r="H337" s="17">
        <v>0.202490096268342</v>
      </c>
      <c r="I337" s="17">
        <v>0.1866088688574</v>
      </c>
      <c r="J337" s="17">
        <v>0.23225082554842499</v>
      </c>
      <c r="K337" s="17">
        <v>0.28476482015129301</v>
      </c>
      <c r="L337" s="17">
        <v>0.27715743761312001</v>
      </c>
      <c r="M337" s="17"/>
      <c r="N337" s="17">
        <v>0.22304034885903201</v>
      </c>
      <c r="O337" s="17">
        <v>0.24881591409644699</v>
      </c>
      <c r="P337" s="17">
        <v>0.21979291823834099</v>
      </c>
      <c r="Q337" s="17">
        <v>0.18265830512904499</v>
      </c>
      <c r="R337" s="17"/>
      <c r="S337" s="17">
        <v>0.239817531092819</v>
      </c>
      <c r="T337" s="17">
        <v>0.24934654171822199</v>
      </c>
      <c r="U337" s="17">
        <v>0.22743102206375801</v>
      </c>
      <c r="V337" s="17">
        <v>0.209540167888566</v>
      </c>
      <c r="W337" s="17">
        <v>0.17380090706824899</v>
      </c>
      <c r="X337" s="17">
        <v>0.207827213050058</v>
      </c>
      <c r="Y337" s="17">
        <v>0.28995183265066299</v>
      </c>
      <c r="Z337" s="17">
        <v>0.12804385448240799</v>
      </c>
      <c r="AA337" s="17">
        <v>0.22159697411165999</v>
      </c>
      <c r="AB337" s="17"/>
      <c r="AC337" s="17">
        <v>0.26204768945824802</v>
      </c>
      <c r="AD337" s="17">
        <v>0.20980181622902599</v>
      </c>
      <c r="AE337" s="17">
        <v>0.22334271084073401</v>
      </c>
      <c r="AF337" s="17">
        <v>0.178722227824198</v>
      </c>
      <c r="AG337" s="17">
        <v>0.23760841711648001</v>
      </c>
      <c r="AH337" s="17">
        <v>0.180439663098696</v>
      </c>
      <c r="AI337" s="17">
        <v>0.27256463563774003</v>
      </c>
      <c r="AJ337" s="17">
        <v>0.291931511627191</v>
      </c>
      <c r="AK337" s="17">
        <v>0.17194987907027301</v>
      </c>
      <c r="AL337" s="17">
        <v>0.20769957564740801</v>
      </c>
      <c r="AM337" s="17"/>
      <c r="AN337" s="17">
        <v>0.20877717941087001</v>
      </c>
      <c r="AO337" s="17">
        <v>0.24531819671543001</v>
      </c>
      <c r="AP337" s="17"/>
      <c r="AQ337" s="17">
        <v>0.196125123110553</v>
      </c>
      <c r="AR337" s="17">
        <v>0.25876713521682299</v>
      </c>
      <c r="AS337" s="17"/>
      <c r="AT337" s="17">
        <v>0.21300096335006799</v>
      </c>
      <c r="AU337" s="17">
        <v>0.30025528213173103</v>
      </c>
      <c r="AV337" s="17"/>
      <c r="AW337" s="17">
        <v>0.20303466195228301</v>
      </c>
      <c r="AX337" s="17">
        <v>0.25179354749133598</v>
      </c>
      <c r="AY337" s="17"/>
      <c r="AZ337" s="17">
        <v>0.17412298072583099</v>
      </c>
      <c r="BA337" s="17">
        <v>0.27404986743358001</v>
      </c>
    </row>
    <row r="338" spans="2:53" x14ac:dyDescent="0.35">
      <c r="B338" t="s">
        <v>170</v>
      </c>
      <c r="C338" s="17">
        <v>0.10044101736566401</v>
      </c>
      <c r="D338" s="17">
        <v>9.7284612816475005E-2</v>
      </c>
      <c r="E338" s="17">
        <v>0.103327577620124</v>
      </c>
      <c r="F338" s="17"/>
      <c r="G338" s="17">
        <v>8.3153364572312094E-2</v>
      </c>
      <c r="H338" s="17">
        <v>7.0626495678346501E-2</v>
      </c>
      <c r="I338" s="17">
        <v>6.12003346093297E-2</v>
      </c>
      <c r="J338" s="17">
        <v>0.102064843549886</v>
      </c>
      <c r="K338" s="17">
        <v>0.176334487329808</v>
      </c>
      <c r="L338" s="17">
        <v>0.184081216852191</v>
      </c>
      <c r="M338" s="17"/>
      <c r="N338" s="17">
        <v>9.4298215868627799E-2</v>
      </c>
      <c r="O338" s="17">
        <v>0.12221797858312</v>
      </c>
      <c r="P338" s="17">
        <v>0.120922474704655</v>
      </c>
      <c r="Q338" s="17">
        <v>0.101207131404393</v>
      </c>
      <c r="R338" s="17"/>
      <c r="S338" s="17">
        <v>9.8554072515929098E-2</v>
      </c>
      <c r="T338" s="17">
        <v>0.10896992504344399</v>
      </c>
      <c r="U338" s="17">
        <v>5.7966484460670098E-2</v>
      </c>
      <c r="V338" s="17">
        <v>0.13812832860673999</v>
      </c>
      <c r="W338" s="17">
        <v>8.0334231453439098E-2</v>
      </c>
      <c r="X338" s="17">
        <v>0.103988800923493</v>
      </c>
      <c r="Y338" s="17">
        <v>8.7278530374388097E-2</v>
      </c>
      <c r="Z338" s="17">
        <v>0.110792114395053</v>
      </c>
      <c r="AA338" s="17">
        <v>0.110249734764662</v>
      </c>
      <c r="AB338" s="17"/>
      <c r="AC338" s="17">
        <v>6.7354230676246102E-2</v>
      </c>
      <c r="AD338" s="17">
        <v>0.18224356141326001</v>
      </c>
      <c r="AE338" s="17">
        <v>4.0541532951193102E-2</v>
      </c>
      <c r="AF338" s="17">
        <v>4.43436978647858E-2</v>
      </c>
      <c r="AG338" s="17">
        <v>0.20615468869645401</v>
      </c>
      <c r="AH338" s="17">
        <v>6.2448838736703802E-2</v>
      </c>
      <c r="AI338" s="17">
        <v>0.12670626224953299</v>
      </c>
      <c r="AJ338" s="17">
        <v>0.118698058267319</v>
      </c>
      <c r="AK338" s="17">
        <v>0.17837894069965801</v>
      </c>
      <c r="AL338" s="17">
        <v>0.16622998545825199</v>
      </c>
      <c r="AM338" s="17"/>
      <c r="AN338" s="17">
        <v>7.1066289232921701E-2</v>
      </c>
      <c r="AO338" s="17">
        <v>0.13763265619549001</v>
      </c>
      <c r="AP338" s="17"/>
      <c r="AQ338" s="17">
        <v>7.0998709254513404E-2</v>
      </c>
      <c r="AR338" s="17">
        <v>0.141069028234351</v>
      </c>
      <c r="AS338" s="17"/>
      <c r="AT338" s="17">
        <v>9.8396564226071598E-2</v>
      </c>
      <c r="AU338" s="17">
        <v>0.12258011058591201</v>
      </c>
      <c r="AV338" s="17"/>
      <c r="AW338" s="17">
        <v>0.101403818805129</v>
      </c>
      <c r="AX338" s="17">
        <v>9.8518655872975994E-2</v>
      </c>
      <c r="AY338" s="17"/>
      <c r="AZ338" s="17">
        <v>5.65006667109519E-2</v>
      </c>
      <c r="BA338" s="17">
        <v>0.143341497035333</v>
      </c>
    </row>
    <row r="339" spans="2:53" x14ac:dyDescent="0.35">
      <c r="B339" t="s">
        <v>171</v>
      </c>
      <c r="C339" s="17">
        <v>7.9424541055409206E-2</v>
      </c>
      <c r="D339" s="17">
        <v>6.9484745822064403E-2</v>
      </c>
      <c r="E339" s="17">
        <v>8.9435791491984301E-2</v>
      </c>
      <c r="F339" s="17"/>
      <c r="G339" s="17">
        <v>1.6180491953308802E-2</v>
      </c>
      <c r="H339" s="17">
        <v>3.4274597277105801E-2</v>
      </c>
      <c r="I339" s="17">
        <v>4.42243649913013E-2</v>
      </c>
      <c r="J339" s="17">
        <v>9.0074709328998706E-2</v>
      </c>
      <c r="K339" s="17">
        <v>0.13401192820133001</v>
      </c>
      <c r="L339" s="17">
        <v>0.237940693105305</v>
      </c>
      <c r="M339" s="17"/>
      <c r="N339" s="17">
        <v>5.6008057398413601E-2</v>
      </c>
      <c r="O339" s="17">
        <v>0.11961181869665199</v>
      </c>
      <c r="P339" s="17">
        <v>0.17353519758112601</v>
      </c>
      <c r="Q339" s="17">
        <v>0.110945180302223</v>
      </c>
      <c r="R339" s="17"/>
      <c r="S339" s="17">
        <v>2.7862409327619901E-2</v>
      </c>
      <c r="T339" s="17">
        <v>9.9845242522696706E-2</v>
      </c>
      <c r="U339" s="17">
        <v>0.13898562536658399</v>
      </c>
      <c r="V339" s="17">
        <v>7.5605321187782099E-2</v>
      </c>
      <c r="W339" s="17">
        <v>6.93335081504593E-2</v>
      </c>
      <c r="X339" s="17">
        <v>5.7055600428387997E-2</v>
      </c>
      <c r="Y339" s="17">
        <v>7.67663765302882E-2</v>
      </c>
      <c r="Z339" s="17">
        <v>8.4066294994493598E-2</v>
      </c>
      <c r="AA339" s="17">
        <v>9.9773513824707505E-2</v>
      </c>
      <c r="AB339" s="17"/>
      <c r="AC339" s="17">
        <v>5.6750403879206997E-2</v>
      </c>
      <c r="AD339" s="17">
        <v>0.16610994443066901</v>
      </c>
      <c r="AE339" s="17">
        <v>4.0681659685972003E-2</v>
      </c>
      <c r="AF339" s="17">
        <v>3.6778605488545703E-2</v>
      </c>
      <c r="AG339" s="17">
        <v>2.9119665450328801E-2</v>
      </c>
      <c r="AH339" s="17">
        <v>2.5888227948067701E-2</v>
      </c>
      <c r="AI339" s="17">
        <v>0.105707096107095</v>
      </c>
      <c r="AJ339" s="17">
        <v>5.2086413171610099E-2</v>
      </c>
      <c r="AK339" s="17">
        <v>8.3668161088857704E-2</v>
      </c>
      <c r="AL339" s="17">
        <v>9.4428150718106105E-2</v>
      </c>
      <c r="AM339" s="17"/>
      <c r="AN339" s="17">
        <v>2.87020101257267E-2</v>
      </c>
      <c r="AO339" s="17">
        <v>0.14508628433212101</v>
      </c>
      <c r="AP339" s="17"/>
      <c r="AQ339" s="17">
        <v>4.0048112437730203E-2</v>
      </c>
      <c r="AR339" s="17">
        <v>0.13593952659706601</v>
      </c>
      <c r="AS339" s="17"/>
      <c r="AT339" s="17">
        <v>6.8180386687653402E-2</v>
      </c>
      <c r="AU339" s="17">
        <v>0.13728006686594299</v>
      </c>
      <c r="AV339" s="17"/>
      <c r="AW339" s="17">
        <v>7.9888091968165501E-2</v>
      </c>
      <c r="AX339" s="17">
        <v>7.7709210557151298E-2</v>
      </c>
      <c r="AY339" s="17"/>
      <c r="AZ339" s="17">
        <v>1.8125084021102501E-2</v>
      </c>
      <c r="BA339" s="17">
        <v>0.13927331492904299</v>
      </c>
    </row>
    <row r="340" spans="2:53" x14ac:dyDescent="0.35">
      <c r="B340" t="s">
        <v>69</v>
      </c>
      <c r="C340" s="17">
        <v>1.10085382420704E-2</v>
      </c>
      <c r="D340" s="17">
        <v>1.0487429316091401E-2</v>
      </c>
      <c r="E340" s="17">
        <v>1.15395511404273E-2</v>
      </c>
      <c r="F340" s="17"/>
      <c r="G340" s="17">
        <v>1.95485757305622E-2</v>
      </c>
      <c r="H340" s="17">
        <v>8.4236176648904496E-3</v>
      </c>
      <c r="I340" s="17">
        <v>4.9048207386841397E-3</v>
      </c>
      <c r="J340" s="17">
        <v>1.00038522341219E-2</v>
      </c>
      <c r="K340" s="17">
        <v>1.9075900605771998E-2</v>
      </c>
      <c r="L340" s="17">
        <v>2.1951410165478299E-2</v>
      </c>
      <c r="M340" s="17"/>
      <c r="N340" s="17">
        <v>5.3288658694748796E-3</v>
      </c>
      <c r="O340" s="17">
        <v>1.9928549018806901E-2</v>
      </c>
      <c r="P340" s="17">
        <v>2.5380722285078601E-2</v>
      </c>
      <c r="Q340" s="17">
        <v>3.2970088382999002E-2</v>
      </c>
      <c r="R340" s="17"/>
      <c r="S340" s="17">
        <v>2.0172294277477298E-2</v>
      </c>
      <c r="T340" s="17">
        <v>1.51052851591827E-2</v>
      </c>
      <c r="U340" s="17">
        <v>1.0030656037326099E-2</v>
      </c>
      <c r="V340" s="17">
        <v>7.5170360413262102E-3</v>
      </c>
      <c r="W340" s="17">
        <v>6.7372860065897698E-3</v>
      </c>
      <c r="X340" s="17">
        <v>9.8216156282600296E-3</v>
      </c>
      <c r="Y340" s="17">
        <v>1.06756209722032E-2</v>
      </c>
      <c r="Z340" s="17">
        <v>8.7955109850501208E-3</v>
      </c>
      <c r="AA340" s="17">
        <v>3.36236711067526E-3</v>
      </c>
      <c r="AB340" s="17"/>
      <c r="AC340" s="17">
        <v>1.6700180433939799E-2</v>
      </c>
      <c r="AD340" s="17">
        <v>1.31762685550671E-2</v>
      </c>
      <c r="AE340" s="17">
        <v>2.3517049924494399E-3</v>
      </c>
      <c r="AF340" s="17">
        <v>3.5752990133449199E-3</v>
      </c>
      <c r="AG340" s="17">
        <v>0</v>
      </c>
      <c r="AH340" s="17">
        <v>6.4374825241827902E-2</v>
      </c>
      <c r="AI340" s="17">
        <v>1.3816280282421999E-2</v>
      </c>
      <c r="AJ340" s="17">
        <v>0</v>
      </c>
      <c r="AK340" s="17">
        <v>1.53241217471108E-2</v>
      </c>
      <c r="AL340" s="17">
        <v>7.2224974422416604E-3</v>
      </c>
      <c r="AM340" s="17"/>
      <c r="AN340" s="17">
        <v>3.3064418653605899E-3</v>
      </c>
      <c r="AO340" s="17">
        <v>1.6421243055369902E-2</v>
      </c>
      <c r="AP340" s="17"/>
      <c r="AQ340" s="17">
        <v>5.97795929786556E-3</v>
      </c>
      <c r="AR340" s="17">
        <v>1.54664760521343E-2</v>
      </c>
      <c r="AS340" s="17"/>
      <c r="AT340" s="17">
        <v>7.6308418422935597E-3</v>
      </c>
      <c r="AU340" s="17">
        <v>2.4190200294555601E-2</v>
      </c>
      <c r="AV340" s="17"/>
      <c r="AW340" s="17">
        <v>1.00835601391883E-2</v>
      </c>
      <c r="AX340" s="17">
        <v>1.21994253431311E-2</v>
      </c>
      <c r="AY340" s="17"/>
      <c r="AZ340" s="17">
        <v>3.23848917570185E-3</v>
      </c>
      <c r="BA340" s="17">
        <v>1.8594705103220002E-2</v>
      </c>
    </row>
    <row r="341" spans="2:53" x14ac:dyDescent="0.3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row>
    <row r="342" spans="2:53" x14ac:dyDescent="0.35">
      <c r="B342" s="6" t="s">
        <v>186</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row>
    <row r="343" spans="2:53" x14ac:dyDescent="0.35">
      <c r="B343" s="24" t="s">
        <v>72</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row>
    <row r="344" spans="2:53" x14ac:dyDescent="0.35">
      <c r="B344" t="s">
        <v>167</v>
      </c>
      <c r="C344" s="17">
        <v>0.19876462337533199</v>
      </c>
      <c r="D344" s="17">
        <v>0.218114841000418</v>
      </c>
      <c r="E344" s="17">
        <v>0.179593227363438</v>
      </c>
      <c r="F344" s="17"/>
      <c r="G344" s="17">
        <v>0.25790216011382</v>
      </c>
      <c r="H344" s="17">
        <v>0.297548327819259</v>
      </c>
      <c r="I344" s="17">
        <v>0.27409914205260699</v>
      </c>
      <c r="J344" s="17">
        <v>0.15085857177739301</v>
      </c>
      <c r="K344" s="17">
        <v>6.2559634579543402E-2</v>
      </c>
      <c r="L344" s="17">
        <v>1.48439205566963E-2</v>
      </c>
      <c r="M344" s="17"/>
      <c r="N344" s="17">
        <v>0.21868780941184601</v>
      </c>
      <c r="O344" s="17">
        <v>0.117663013317825</v>
      </c>
      <c r="P344" s="17">
        <v>0.16976587278459501</v>
      </c>
      <c r="Q344" s="17">
        <v>0.15713852041330401</v>
      </c>
      <c r="R344" s="17"/>
      <c r="S344" s="17">
        <v>0.25451774647047698</v>
      </c>
      <c r="T344" s="17">
        <v>0.15530419128102199</v>
      </c>
      <c r="U344" s="17">
        <v>0.18171265017316199</v>
      </c>
      <c r="V344" s="17">
        <v>0.23628475373872701</v>
      </c>
      <c r="W344" s="17">
        <v>0.20288176629768001</v>
      </c>
      <c r="X344" s="17">
        <v>0.209550914513047</v>
      </c>
      <c r="Y344" s="17">
        <v>0.19167074812250701</v>
      </c>
      <c r="Z344" s="17">
        <v>0.26978989238908302</v>
      </c>
      <c r="AA344" s="17">
        <v>0.13191056198032799</v>
      </c>
      <c r="AB344" s="17"/>
      <c r="AC344" s="17">
        <v>0.16339952388148901</v>
      </c>
      <c r="AD344" s="17">
        <v>0.11012625873505801</v>
      </c>
      <c r="AE344" s="17">
        <v>0.186987585336333</v>
      </c>
      <c r="AF344" s="17">
        <v>0.27681852129547302</v>
      </c>
      <c r="AG344" s="17">
        <v>0.21139337231199401</v>
      </c>
      <c r="AH344" s="17">
        <v>0.149016023068718</v>
      </c>
      <c r="AI344" s="17">
        <v>0.150062028794929</v>
      </c>
      <c r="AJ344" s="17">
        <v>0.25665735086459401</v>
      </c>
      <c r="AK344" s="17">
        <v>0.31055135749072599</v>
      </c>
      <c r="AL344" s="17">
        <v>0.16809944334215801</v>
      </c>
      <c r="AM344" s="17"/>
      <c r="AN344" s="17">
        <v>0.30061429047847898</v>
      </c>
      <c r="AO344" s="17">
        <v>7.5773002238070902E-2</v>
      </c>
      <c r="AP344" s="17"/>
      <c r="AQ344" s="17">
        <v>0.26583954244883401</v>
      </c>
      <c r="AR344" s="17">
        <v>0.107852941808742</v>
      </c>
      <c r="AS344" s="17"/>
      <c r="AT344" s="17">
        <v>0.216785897547456</v>
      </c>
      <c r="AU344" s="17">
        <v>9.3544765960732107E-2</v>
      </c>
      <c r="AV344" s="17"/>
      <c r="AW344" s="17">
        <v>0.215191630066566</v>
      </c>
      <c r="AX344" s="17">
        <v>0.17886909119164501</v>
      </c>
      <c r="AY344" s="17"/>
      <c r="AZ344" s="17">
        <v>0.34666477479421498</v>
      </c>
      <c r="BA344" s="17">
        <v>5.4364605065366597E-2</v>
      </c>
    </row>
    <row r="345" spans="2:53" x14ac:dyDescent="0.35">
      <c r="B345" t="s">
        <v>168</v>
      </c>
      <c r="C345" s="17">
        <v>0.24580017993841699</v>
      </c>
      <c r="D345" s="17">
        <v>0.24644170522835601</v>
      </c>
      <c r="E345" s="17">
        <v>0.24484033591339199</v>
      </c>
      <c r="F345" s="17"/>
      <c r="G345" s="17">
        <v>0.305709117962639</v>
      </c>
      <c r="H345" s="17">
        <v>0.33554107442300302</v>
      </c>
      <c r="I345" s="17">
        <v>0.28259951850388698</v>
      </c>
      <c r="J345" s="17">
        <v>0.245000273734825</v>
      </c>
      <c r="K345" s="17">
        <v>0.13010573366484701</v>
      </c>
      <c r="L345" s="17">
        <v>4.88351285215941E-2</v>
      </c>
      <c r="M345" s="17"/>
      <c r="N345" s="17">
        <v>0.26602340051027301</v>
      </c>
      <c r="O345" s="17">
        <v>0.210011606239521</v>
      </c>
      <c r="P345" s="17">
        <v>0.17438972559296501</v>
      </c>
      <c r="Q345" s="17">
        <v>0.20683770303137999</v>
      </c>
      <c r="R345" s="17"/>
      <c r="S345" s="17">
        <v>0.25673578426571803</v>
      </c>
      <c r="T345" s="17">
        <v>0.20221546860602399</v>
      </c>
      <c r="U345" s="17">
        <v>0.15924040950349899</v>
      </c>
      <c r="V345" s="17">
        <v>0.24936707364716101</v>
      </c>
      <c r="W345" s="17">
        <v>0.30129613917227799</v>
      </c>
      <c r="X345" s="17">
        <v>0.28062746350932599</v>
      </c>
      <c r="Y345" s="17">
        <v>0.20267331667149199</v>
      </c>
      <c r="Z345" s="17">
        <v>0.30953934969907199</v>
      </c>
      <c r="AA345" s="17">
        <v>0.29285522152973398</v>
      </c>
      <c r="AB345" s="17"/>
      <c r="AC345" s="17">
        <v>0.22860636360575801</v>
      </c>
      <c r="AD345" s="17">
        <v>0.247988383836308</v>
      </c>
      <c r="AE345" s="17">
        <v>0.288400980442375</v>
      </c>
      <c r="AF345" s="17">
        <v>0.329778871341465</v>
      </c>
      <c r="AG345" s="17">
        <v>0.45913437547062802</v>
      </c>
      <c r="AH345" s="17">
        <v>0.27522395274760603</v>
      </c>
      <c r="AI345" s="17">
        <v>0.172680198225868</v>
      </c>
      <c r="AJ345" s="17">
        <v>0.200658973198897</v>
      </c>
      <c r="AK345" s="17">
        <v>0.31250676749631301</v>
      </c>
      <c r="AL345" s="17">
        <v>0.154965526689474</v>
      </c>
      <c r="AM345" s="17"/>
      <c r="AN345" s="17">
        <v>0.33035815538683899</v>
      </c>
      <c r="AO345" s="17">
        <v>0.13526902701235799</v>
      </c>
      <c r="AP345" s="17"/>
      <c r="AQ345" s="17">
        <v>0.30707753640532098</v>
      </c>
      <c r="AR345" s="17">
        <v>0.16202099328599701</v>
      </c>
      <c r="AS345" s="17"/>
      <c r="AT345" s="17">
        <v>0.25806136170016403</v>
      </c>
      <c r="AU345" s="17">
        <v>0.17853562816711799</v>
      </c>
      <c r="AV345" s="17"/>
      <c r="AW345" s="17">
        <v>0.25730368119262698</v>
      </c>
      <c r="AX345" s="17">
        <v>0.233540206373404</v>
      </c>
      <c r="AY345" s="17"/>
      <c r="AZ345" s="17">
        <v>0.334861024311504</v>
      </c>
      <c r="BA345" s="17">
        <v>0.158847006227649</v>
      </c>
    </row>
    <row r="346" spans="2:53" x14ac:dyDescent="0.35">
      <c r="B346" t="s">
        <v>169</v>
      </c>
      <c r="C346" s="17">
        <v>0.17041362822968001</v>
      </c>
      <c r="D346" s="17">
        <v>0.18371707143070001</v>
      </c>
      <c r="E346" s="17">
        <v>0.15726350018407001</v>
      </c>
      <c r="F346" s="17"/>
      <c r="G346" s="17">
        <v>0.251503360131555</v>
      </c>
      <c r="H346" s="17">
        <v>0.17028047479206301</v>
      </c>
      <c r="I346" s="17">
        <v>0.198678307752438</v>
      </c>
      <c r="J346" s="17">
        <v>0.15578081542493299</v>
      </c>
      <c r="K346" s="17">
        <v>0.13771208531005999</v>
      </c>
      <c r="L346" s="17">
        <v>0.12298698483871399</v>
      </c>
      <c r="M346" s="17"/>
      <c r="N346" s="17">
        <v>0.174247930233936</v>
      </c>
      <c r="O346" s="17">
        <v>0.16609936053826799</v>
      </c>
      <c r="P346" s="17">
        <v>0.16047932123684799</v>
      </c>
      <c r="Q346" s="17">
        <v>0.14394123161654701</v>
      </c>
      <c r="R346" s="17"/>
      <c r="S346" s="17">
        <v>0.17178852640881101</v>
      </c>
      <c r="T346" s="17">
        <v>0.16708767745436101</v>
      </c>
      <c r="U346" s="17">
        <v>0.110917641363121</v>
      </c>
      <c r="V346" s="17">
        <v>0.18127878458579799</v>
      </c>
      <c r="W346" s="17">
        <v>0.20552668123588599</v>
      </c>
      <c r="X346" s="17">
        <v>0.16823997765847201</v>
      </c>
      <c r="Y346" s="17">
        <v>0.17472053889536299</v>
      </c>
      <c r="Z346" s="17">
        <v>0.18606290358553701</v>
      </c>
      <c r="AA346" s="17">
        <v>0.17736737146576001</v>
      </c>
      <c r="AB346" s="17"/>
      <c r="AC346" s="17">
        <v>0.16023321575918201</v>
      </c>
      <c r="AD346" s="17">
        <v>0.12573966420450999</v>
      </c>
      <c r="AE346" s="17">
        <v>0.195140426089183</v>
      </c>
      <c r="AF346" s="17">
        <v>0.21601418696302699</v>
      </c>
      <c r="AG346" s="17">
        <v>6.6431991341848004E-2</v>
      </c>
      <c r="AH346" s="17">
        <v>0.27890766153777902</v>
      </c>
      <c r="AI346" s="17">
        <v>0.156353200568037</v>
      </c>
      <c r="AJ346" s="17">
        <v>0.22280063631139299</v>
      </c>
      <c r="AK346" s="17">
        <v>0.12781129766739499</v>
      </c>
      <c r="AL346" s="17">
        <v>0.20234880975432501</v>
      </c>
      <c r="AM346" s="17"/>
      <c r="AN346" s="17">
        <v>0.19043790844048999</v>
      </c>
      <c r="AO346" s="17">
        <v>0.13894278593068499</v>
      </c>
      <c r="AP346" s="17"/>
      <c r="AQ346" s="17">
        <v>0.192965230186808</v>
      </c>
      <c r="AR346" s="17">
        <v>0.139202860430651</v>
      </c>
      <c r="AS346" s="17"/>
      <c r="AT346" s="17">
        <v>0.17724312355890201</v>
      </c>
      <c r="AU346" s="17">
        <v>0.13878620784514101</v>
      </c>
      <c r="AV346" s="17"/>
      <c r="AW346" s="17">
        <v>0.15979928520389899</v>
      </c>
      <c r="AX346" s="17">
        <v>0.18313247499892099</v>
      </c>
      <c r="AY346" s="17"/>
      <c r="AZ346" s="17">
        <v>0.19413017055866999</v>
      </c>
      <c r="BA346" s="17">
        <v>0.147258350065995</v>
      </c>
    </row>
    <row r="347" spans="2:53" x14ac:dyDescent="0.35">
      <c r="B347" t="s">
        <v>170</v>
      </c>
      <c r="C347" s="17">
        <v>0.121662052931028</v>
      </c>
      <c r="D347" s="17">
        <v>0.130256931184176</v>
      </c>
      <c r="E347" s="17">
        <v>0.11317662973852299</v>
      </c>
      <c r="F347" s="17"/>
      <c r="G347" s="17">
        <v>9.0312951848871795E-2</v>
      </c>
      <c r="H347" s="17">
        <v>7.09623084161881E-2</v>
      </c>
      <c r="I347" s="17">
        <v>8.8895161691145599E-2</v>
      </c>
      <c r="J347" s="17">
        <v>0.159140447974042</v>
      </c>
      <c r="K347" s="17">
        <v>0.17692561402114501</v>
      </c>
      <c r="L347" s="17">
        <v>0.186626815341666</v>
      </c>
      <c r="M347" s="17"/>
      <c r="N347" s="17">
        <v>0.122436990295428</v>
      </c>
      <c r="O347" s="17">
        <v>0.103994914628322</v>
      </c>
      <c r="P347" s="17">
        <v>0.13887398971757201</v>
      </c>
      <c r="Q347" s="17">
        <v>9.86507045057642E-2</v>
      </c>
      <c r="R347" s="17"/>
      <c r="S347" s="17">
        <v>0.102043506183481</v>
      </c>
      <c r="T347" s="17">
        <v>0.157607569941105</v>
      </c>
      <c r="U347" s="17">
        <v>0.158659995980901</v>
      </c>
      <c r="V347" s="17">
        <v>0.11738398757161</v>
      </c>
      <c r="W347" s="17">
        <v>8.0334232247575202E-2</v>
      </c>
      <c r="X347" s="17">
        <v>0.117708982118005</v>
      </c>
      <c r="Y347" s="17">
        <v>0.13641907360564401</v>
      </c>
      <c r="Z347" s="17">
        <v>3.0953933513457401E-2</v>
      </c>
      <c r="AA347" s="17">
        <v>0.13191056185160299</v>
      </c>
      <c r="AB347" s="17"/>
      <c r="AC347" s="17">
        <v>0.19148968098921401</v>
      </c>
      <c r="AD347" s="17">
        <v>0.10694608377409801</v>
      </c>
      <c r="AE347" s="17">
        <v>0.12143426597840599</v>
      </c>
      <c r="AF347" s="17">
        <v>7.4343774270848997E-2</v>
      </c>
      <c r="AG347" s="17">
        <v>0.12675282682847</v>
      </c>
      <c r="AH347" s="17">
        <v>5.7347779816536701E-2</v>
      </c>
      <c r="AI347" s="17">
        <v>0.15703454369601999</v>
      </c>
      <c r="AJ347" s="17">
        <v>8.4457353485070302E-2</v>
      </c>
      <c r="AK347" s="17">
        <v>0.15441498972512299</v>
      </c>
      <c r="AL347" s="17">
        <v>9.3571260544456802E-2</v>
      </c>
      <c r="AM347" s="17"/>
      <c r="AN347" s="17">
        <v>9.3696544246497607E-2</v>
      </c>
      <c r="AO347" s="17">
        <v>0.159868799784251</v>
      </c>
      <c r="AP347" s="17"/>
      <c r="AQ347" s="17">
        <v>0.10391428108148799</v>
      </c>
      <c r="AR347" s="17">
        <v>0.143509102083272</v>
      </c>
      <c r="AS347" s="17"/>
      <c r="AT347" s="17">
        <v>0.123480673339358</v>
      </c>
      <c r="AU347" s="17">
        <v>0.118772120471599</v>
      </c>
      <c r="AV347" s="17"/>
      <c r="AW347" s="17">
        <v>9.1865505823997301E-2</v>
      </c>
      <c r="AX347" s="17">
        <v>0.156651771183072</v>
      </c>
      <c r="AY347" s="17"/>
      <c r="AZ347" s="17">
        <v>7.0440841663064496E-2</v>
      </c>
      <c r="BA347" s="17">
        <v>0.17167108790493199</v>
      </c>
    </row>
    <row r="348" spans="2:53" x14ac:dyDescent="0.35">
      <c r="B348" t="s">
        <v>171</v>
      </c>
      <c r="C348" s="17">
        <v>0.25209945346418999</v>
      </c>
      <c r="D348" s="17">
        <v>0.210310144911697</v>
      </c>
      <c r="E348" s="17">
        <v>0.29375535865638402</v>
      </c>
      <c r="F348" s="17"/>
      <c r="G348" s="17">
        <v>7.0011939134284301E-2</v>
      </c>
      <c r="H348" s="17">
        <v>0.118183576226561</v>
      </c>
      <c r="I348" s="17">
        <v>0.144625841292923</v>
      </c>
      <c r="J348" s="17">
        <v>0.28350562520745998</v>
      </c>
      <c r="K348" s="17">
        <v>0.47278589251602798</v>
      </c>
      <c r="L348" s="17">
        <v>0.61369807964902301</v>
      </c>
      <c r="M348" s="17"/>
      <c r="N348" s="17">
        <v>0.21211675175234701</v>
      </c>
      <c r="O348" s="17">
        <v>0.380703579749265</v>
      </c>
      <c r="P348" s="17">
        <v>0.33654302187066298</v>
      </c>
      <c r="Q348" s="17">
        <v>0.35484932508935402</v>
      </c>
      <c r="R348" s="17"/>
      <c r="S348" s="17">
        <v>0.196339497028229</v>
      </c>
      <c r="T348" s="17">
        <v>0.30267980755830498</v>
      </c>
      <c r="U348" s="17">
        <v>0.38946930297931698</v>
      </c>
      <c r="V348" s="17">
        <v>0.21192688243604199</v>
      </c>
      <c r="W348" s="17">
        <v>0.19878939291113301</v>
      </c>
      <c r="X348" s="17">
        <v>0.21405104657289001</v>
      </c>
      <c r="Y348" s="17">
        <v>0.279603150108993</v>
      </c>
      <c r="Z348" s="17">
        <v>0.19485840938954599</v>
      </c>
      <c r="AA348" s="17">
        <v>0.25412314500016298</v>
      </c>
      <c r="AB348" s="17"/>
      <c r="AC348" s="17">
        <v>0.25201187708373501</v>
      </c>
      <c r="AD348" s="17">
        <v>0.40919960945002598</v>
      </c>
      <c r="AE348" s="17">
        <v>0.205685037161254</v>
      </c>
      <c r="AF348" s="17">
        <v>9.1531334472858994E-2</v>
      </c>
      <c r="AG348" s="17">
        <v>0.10716776926827699</v>
      </c>
      <c r="AH348" s="17">
        <v>0.187788431963757</v>
      </c>
      <c r="AI348" s="17">
        <v>0.348280647226346</v>
      </c>
      <c r="AJ348" s="17">
        <v>0.22970210179981099</v>
      </c>
      <c r="AK348" s="17">
        <v>9.4715587620443006E-2</v>
      </c>
      <c r="AL348" s="17">
        <v>0.374490302570612</v>
      </c>
      <c r="AM348" s="17"/>
      <c r="AN348" s="17">
        <v>8.1525554675172696E-2</v>
      </c>
      <c r="AO348" s="17">
        <v>0.47287135134906699</v>
      </c>
      <c r="AP348" s="17"/>
      <c r="AQ348" s="17">
        <v>0.124001340707642</v>
      </c>
      <c r="AR348" s="17">
        <v>0.43369300919645398</v>
      </c>
      <c r="AS348" s="17"/>
      <c r="AT348" s="17">
        <v>0.21680212370650101</v>
      </c>
      <c r="AU348" s="17">
        <v>0.44922301262223802</v>
      </c>
      <c r="AV348" s="17"/>
      <c r="AW348" s="17">
        <v>0.26635762958764803</v>
      </c>
      <c r="AX348" s="17">
        <v>0.23486876974354601</v>
      </c>
      <c r="AY348" s="17"/>
      <c r="AZ348" s="17">
        <v>4.9274723290556099E-2</v>
      </c>
      <c r="BA348" s="17">
        <v>0.450124232139619</v>
      </c>
    </row>
    <row r="349" spans="2:53" x14ac:dyDescent="0.35">
      <c r="B349" t="s">
        <v>69</v>
      </c>
      <c r="C349" s="17">
        <v>1.1260062061353099E-2</v>
      </c>
      <c r="D349" s="17">
        <v>1.1159306244652801E-2</v>
      </c>
      <c r="E349" s="17">
        <v>1.1370948144193401E-2</v>
      </c>
      <c r="F349" s="17"/>
      <c r="G349" s="17">
        <v>2.456047080883E-2</v>
      </c>
      <c r="H349" s="17">
        <v>7.4842383229246001E-3</v>
      </c>
      <c r="I349" s="17">
        <v>1.11020287069991E-2</v>
      </c>
      <c r="J349" s="17">
        <v>5.7142658813480801E-3</v>
      </c>
      <c r="K349" s="17">
        <v>1.9911039908376799E-2</v>
      </c>
      <c r="L349" s="17">
        <v>1.30090710923066E-2</v>
      </c>
      <c r="M349" s="17"/>
      <c r="N349" s="17">
        <v>6.48711779616959E-3</v>
      </c>
      <c r="O349" s="17">
        <v>2.1527525526798801E-2</v>
      </c>
      <c r="P349" s="17">
        <v>1.9948068797356298E-2</v>
      </c>
      <c r="Q349" s="17">
        <v>3.8582515343651397E-2</v>
      </c>
      <c r="R349" s="17"/>
      <c r="S349" s="17">
        <v>1.8574939643283099E-2</v>
      </c>
      <c r="T349" s="17">
        <v>1.51052851591827E-2</v>
      </c>
      <c r="U349" s="17">
        <v>0</v>
      </c>
      <c r="V349" s="17">
        <v>3.7585180206630999E-3</v>
      </c>
      <c r="W349" s="17">
        <v>1.11717881354482E-2</v>
      </c>
      <c r="X349" s="17">
        <v>9.8216156282600296E-3</v>
      </c>
      <c r="Y349" s="17">
        <v>1.4913172596002E-2</v>
      </c>
      <c r="Z349" s="17">
        <v>8.7955114233041407E-3</v>
      </c>
      <c r="AA349" s="17">
        <v>1.1833138172412799E-2</v>
      </c>
      <c r="AB349" s="17"/>
      <c r="AC349" s="17">
        <v>4.2593386806218702E-3</v>
      </c>
      <c r="AD349" s="17">
        <v>0</v>
      </c>
      <c r="AE349" s="17">
        <v>2.3517049924494399E-3</v>
      </c>
      <c r="AF349" s="17">
        <v>1.15133116563274E-2</v>
      </c>
      <c r="AG349" s="17">
        <v>2.9119664778783201E-2</v>
      </c>
      <c r="AH349" s="17">
        <v>5.17161508656028E-2</v>
      </c>
      <c r="AI349" s="17">
        <v>1.55893814888003E-2</v>
      </c>
      <c r="AJ349" s="17">
        <v>5.7235843402362501E-3</v>
      </c>
      <c r="AK349" s="17">
        <v>0</v>
      </c>
      <c r="AL349" s="17">
        <v>6.52465709897437E-3</v>
      </c>
      <c r="AM349" s="17"/>
      <c r="AN349" s="17">
        <v>3.3675467725213402E-3</v>
      </c>
      <c r="AO349" s="17">
        <v>1.72750336855685E-2</v>
      </c>
      <c r="AP349" s="17"/>
      <c r="AQ349" s="17">
        <v>6.2020691699071501E-3</v>
      </c>
      <c r="AR349" s="17">
        <v>1.3721093194884E-2</v>
      </c>
      <c r="AS349" s="17"/>
      <c r="AT349" s="17">
        <v>7.6268201476185002E-3</v>
      </c>
      <c r="AU349" s="17">
        <v>2.11382649331717E-2</v>
      </c>
      <c r="AV349" s="17"/>
      <c r="AW349" s="17">
        <v>9.4822681252622696E-3</v>
      </c>
      <c r="AX349" s="17">
        <v>1.29376865094125E-2</v>
      </c>
      <c r="AY349" s="17"/>
      <c r="AZ349" s="17">
        <v>4.6284653819899796E-3</v>
      </c>
      <c r="BA349" s="17">
        <v>1.7734718596438201E-2</v>
      </c>
    </row>
    <row r="350" spans="2:53" x14ac:dyDescent="0.35">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row>
    <row r="351" spans="2:53" x14ac:dyDescent="0.35">
      <c r="B351" s="6" t="s">
        <v>187</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row>
    <row r="352" spans="2:53" x14ac:dyDescent="0.35">
      <c r="B352" s="24" t="s">
        <v>72</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row>
    <row r="353" spans="2:53" x14ac:dyDescent="0.35">
      <c r="B353" t="s">
        <v>167</v>
      </c>
      <c r="C353" s="17">
        <v>0.18650044174206701</v>
      </c>
      <c r="D353" s="17">
        <v>0.19345728397169301</v>
      </c>
      <c r="E353" s="17">
        <v>0.17971138728337299</v>
      </c>
      <c r="F353" s="17"/>
      <c r="G353" s="17">
        <v>0.29023434897971201</v>
      </c>
      <c r="H353" s="17">
        <v>0.28144157243578399</v>
      </c>
      <c r="I353" s="17">
        <v>0.23252588940539701</v>
      </c>
      <c r="J353" s="17">
        <v>0.15327580346534</v>
      </c>
      <c r="K353" s="17">
        <v>5.5811409416071302E-2</v>
      </c>
      <c r="L353" s="17">
        <v>3.7230795173806501E-2</v>
      </c>
      <c r="M353" s="17"/>
      <c r="N353" s="17">
        <v>0.19247933369053899</v>
      </c>
      <c r="O353" s="17">
        <v>0.120306750909611</v>
      </c>
      <c r="P353" s="17">
        <v>0.204594441369985</v>
      </c>
      <c r="Q353" s="17">
        <v>0.21405426095715099</v>
      </c>
      <c r="R353" s="17"/>
      <c r="S353" s="17">
        <v>0.211955119725245</v>
      </c>
      <c r="T353" s="17">
        <v>0.126112028743288</v>
      </c>
      <c r="U353" s="17">
        <v>0.133583351915919</v>
      </c>
      <c r="V353" s="17">
        <v>0.21778212989124501</v>
      </c>
      <c r="W353" s="17">
        <v>0.176274751807768</v>
      </c>
      <c r="X353" s="17">
        <v>0.223421482629232</v>
      </c>
      <c r="Y353" s="17">
        <v>0.200145861805923</v>
      </c>
      <c r="Z353" s="17">
        <v>0.27892469719185198</v>
      </c>
      <c r="AA353" s="17">
        <v>0.17626987155767601</v>
      </c>
      <c r="AB353" s="17"/>
      <c r="AC353" s="17">
        <v>0.14246470139344899</v>
      </c>
      <c r="AD353" s="17">
        <v>0.141220115037026</v>
      </c>
      <c r="AE353" s="17">
        <v>0.23609382043973101</v>
      </c>
      <c r="AF353" s="17">
        <v>0.27195984874289097</v>
      </c>
      <c r="AG353" s="17">
        <v>0.100955552229808</v>
      </c>
      <c r="AH353" s="17">
        <v>0.18818565528237499</v>
      </c>
      <c r="AI353" s="17">
        <v>0.128908418190713</v>
      </c>
      <c r="AJ353" s="17">
        <v>0.207523109955981</v>
      </c>
      <c r="AK353" s="17">
        <v>0.221161757909139</v>
      </c>
      <c r="AL353" s="17">
        <v>0.13236969490034201</v>
      </c>
      <c r="AM353" s="17"/>
      <c r="AN353" s="17">
        <v>0.27472995058719002</v>
      </c>
      <c r="AO353" s="17">
        <v>7.8958554275623496E-2</v>
      </c>
      <c r="AP353" s="17"/>
      <c r="AQ353" s="17">
        <v>0.25559283083385298</v>
      </c>
      <c r="AR353" s="17">
        <v>9.1705414346348296E-2</v>
      </c>
      <c r="AS353" s="17"/>
      <c r="AT353" s="17">
        <v>0.20473642311986301</v>
      </c>
      <c r="AU353" s="17">
        <v>7.5108055144417193E-2</v>
      </c>
      <c r="AV353" s="17"/>
      <c r="AW353" s="17">
        <v>0.21607733571874199</v>
      </c>
      <c r="AX353" s="17">
        <v>0.15118127795309899</v>
      </c>
      <c r="AY353" s="17"/>
      <c r="AZ353" s="17">
        <v>0.32384058291512202</v>
      </c>
      <c r="BA353" s="17">
        <v>5.2410525607265897E-2</v>
      </c>
    </row>
    <row r="354" spans="2:53" x14ac:dyDescent="0.35">
      <c r="B354" t="s">
        <v>168</v>
      </c>
      <c r="C354" s="17">
        <v>0.25990782953073699</v>
      </c>
      <c r="D354" s="17">
        <v>0.30021401944093401</v>
      </c>
      <c r="E354" s="17">
        <v>0.21929601367901799</v>
      </c>
      <c r="F354" s="17"/>
      <c r="G354" s="17">
        <v>0.29209053933604301</v>
      </c>
      <c r="H354" s="17">
        <v>0.32930676824196697</v>
      </c>
      <c r="I354" s="17">
        <v>0.33409416419542398</v>
      </c>
      <c r="J354" s="17">
        <v>0.24893928012257699</v>
      </c>
      <c r="K354" s="17">
        <v>0.12968543455970899</v>
      </c>
      <c r="L354" s="17">
        <v>6.1681538356189398E-2</v>
      </c>
      <c r="M354" s="17"/>
      <c r="N354" s="17">
        <v>0.28715729691672698</v>
      </c>
      <c r="O354" s="17">
        <v>0.19851524140231899</v>
      </c>
      <c r="P354" s="17">
        <v>0.18219152413493001</v>
      </c>
      <c r="Q354" s="17">
        <v>0.18015256188456</v>
      </c>
      <c r="R354" s="17"/>
      <c r="S354" s="17">
        <v>0.28755557956129701</v>
      </c>
      <c r="T354" s="17">
        <v>0.26963561834497801</v>
      </c>
      <c r="U354" s="17">
        <v>0.18171265414482801</v>
      </c>
      <c r="V354" s="17">
        <v>0.283048751104092</v>
      </c>
      <c r="W354" s="17">
        <v>0.36585301724570302</v>
      </c>
      <c r="X354" s="17">
        <v>0.22529557373334899</v>
      </c>
      <c r="Y354" s="17">
        <v>0.19607177270604301</v>
      </c>
      <c r="Z354" s="17">
        <v>0.264883206261875</v>
      </c>
      <c r="AA354" s="17">
        <v>0.25483152313068802</v>
      </c>
      <c r="AB354" s="17"/>
      <c r="AC354" s="17">
        <v>0.225748573112413</v>
      </c>
      <c r="AD354" s="17">
        <v>0.149635847386557</v>
      </c>
      <c r="AE354" s="17">
        <v>0.27699266677961498</v>
      </c>
      <c r="AF354" s="17">
        <v>0.37065614389554402</v>
      </c>
      <c r="AG354" s="17">
        <v>0.32435018144814798</v>
      </c>
      <c r="AH354" s="17">
        <v>0.33877423618022501</v>
      </c>
      <c r="AI354" s="17">
        <v>0.208120490471849</v>
      </c>
      <c r="AJ354" s="17">
        <v>0.26207897462392898</v>
      </c>
      <c r="AK354" s="17">
        <v>0.30141734450086</v>
      </c>
      <c r="AL354" s="17">
        <v>0.16417743063371601</v>
      </c>
      <c r="AM354" s="17"/>
      <c r="AN354" s="17">
        <v>0.353709131604872</v>
      </c>
      <c r="AO354" s="17">
        <v>0.14038919899935601</v>
      </c>
      <c r="AP354" s="17"/>
      <c r="AQ354" s="17">
        <v>0.32444374966929901</v>
      </c>
      <c r="AR354" s="17">
        <v>0.17285685117921201</v>
      </c>
      <c r="AS354" s="17"/>
      <c r="AT354" s="17">
        <v>0.27105465445657101</v>
      </c>
      <c r="AU354" s="17">
        <v>0.20654724614790401</v>
      </c>
      <c r="AV354" s="17"/>
      <c r="AW354" s="17">
        <v>0.27721688421460999</v>
      </c>
      <c r="AX354" s="17">
        <v>0.24018255615209999</v>
      </c>
      <c r="AY354" s="17"/>
      <c r="AZ354" s="17">
        <v>0.37998281667607497</v>
      </c>
      <c r="BA354" s="17">
        <v>0.14267447867872299</v>
      </c>
    </row>
    <row r="355" spans="2:53" x14ac:dyDescent="0.35">
      <c r="B355" t="s">
        <v>169</v>
      </c>
      <c r="C355" s="17">
        <v>0.17433015524527001</v>
      </c>
      <c r="D355" s="17">
        <v>0.17017854920258199</v>
      </c>
      <c r="E355" s="17">
        <v>0.17863859971188301</v>
      </c>
      <c r="F355" s="17"/>
      <c r="G355" s="17">
        <v>0.186877548118913</v>
      </c>
      <c r="H355" s="17">
        <v>0.211733794567006</v>
      </c>
      <c r="I355" s="17">
        <v>0.18577938616155301</v>
      </c>
      <c r="J355" s="17">
        <v>0.14926193916942099</v>
      </c>
      <c r="K355" s="17">
        <v>0.15955503695923601</v>
      </c>
      <c r="L355" s="17">
        <v>0.12039928809438501</v>
      </c>
      <c r="M355" s="17"/>
      <c r="N355" s="17">
        <v>0.17831557004472301</v>
      </c>
      <c r="O355" s="17">
        <v>0.17388144562907901</v>
      </c>
      <c r="P355" s="17">
        <v>0.15883608484133499</v>
      </c>
      <c r="Q355" s="17">
        <v>0.14770532036317399</v>
      </c>
      <c r="R355" s="17"/>
      <c r="S355" s="17">
        <v>0.186429411530423</v>
      </c>
      <c r="T355" s="17">
        <v>0.148482888867107</v>
      </c>
      <c r="U355" s="17">
        <v>0.19193678183321</v>
      </c>
      <c r="V355" s="17">
        <v>0.171810000371861</v>
      </c>
      <c r="W355" s="17">
        <v>0.13849595458075001</v>
      </c>
      <c r="X355" s="17">
        <v>0.194107022304325</v>
      </c>
      <c r="Y355" s="17">
        <v>0.177084519358816</v>
      </c>
      <c r="Z355" s="17">
        <v>0.146313454524366</v>
      </c>
      <c r="AA355" s="17">
        <v>0.19806040480218201</v>
      </c>
      <c r="AB355" s="17"/>
      <c r="AC355" s="17">
        <v>0.18536359806924901</v>
      </c>
      <c r="AD355" s="17">
        <v>0.22004035596134799</v>
      </c>
      <c r="AE355" s="17">
        <v>0.20943967423622301</v>
      </c>
      <c r="AF355" s="17">
        <v>0.17738317721671701</v>
      </c>
      <c r="AG355" s="17">
        <v>0.265040265035001</v>
      </c>
      <c r="AH355" s="17">
        <v>0.12680747324627001</v>
      </c>
      <c r="AI355" s="17">
        <v>0.164113772298869</v>
      </c>
      <c r="AJ355" s="17">
        <v>0.25609318305011503</v>
      </c>
      <c r="AK355" s="17">
        <v>0.20175762407141101</v>
      </c>
      <c r="AL355" s="17">
        <v>0.21804449085841601</v>
      </c>
      <c r="AM355" s="17"/>
      <c r="AN355" s="17">
        <v>0.20257394782601101</v>
      </c>
      <c r="AO355" s="17">
        <v>0.136042101632116</v>
      </c>
      <c r="AP355" s="17"/>
      <c r="AQ355" s="17">
        <v>0.198805135985655</v>
      </c>
      <c r="AR355" s="17">
        <v>0.13889047401325799</v>
      </c>
      <c r="AS355" s="17"/>
      <c r="AT355" s="17">
        <v>0.18429350818267501</v>
      </c>
      <c r="AU355" s="17">
        <v>0.117797384457287</v>
      </c>
      <c r="AV355" s="17"/>
      <c r="AW355" s="17">
        <v>0.14653498681385399</v>
      </c>
      <c r="AX355" s="17">
        <v>0.20759085049534301</v>
      </c>
      <c r="AY355" s="17"/>
      <c r="AZ355" s="17">
        <v>0.183694585465213</v>
      </c>
      <c r="BA355" s="17">
        <v>0.16518733908010999</v>
      </c>
    </row>
    <row r="356" spans="2:53" x14ac:dyDescent="0.35">
      <c r="B356" t="s">
        <v>170</v>
      </c>
      <c r="C356" s="17">
        <v>0.124290361173629</v>
      </c>
      <c r="D356" s="17">
        <v>0.12698360563701599</v>
      </c>
      <c r="E356" s="17">
        <v>0.121708936266653</v>
      </c>
      <c r="F356" s="17"/>
      <c r="G356" s="17">
        <v>0.109181812027311</v>
      </c>
      <c r="H356" s="17">
        <v>7.9970375990613296E-2</v>
      </c>
      <c r="I356" s="17">
        <v>9.5253880582663902E-2</v>
      </c>
      <c r="J356" s="17">
        <v>0.13379621568865399</v>
      </c>
      <c r="K356" s="17">
        <v>0.183754434651938</v>
      </c>
      <c r="L356" s="17">
        <v>0.22038267920065499</v>
      </c>
      <c r="M356" s="17"/>
      <c r="N356" s="17">
        <v>0.13262002536280901</v>
      </c>
      <c r="O356" s="17">
        <v>0.111195806497843</v>
      </c>
      <c r="P356" s="17">
        <v>9.3318532264220599E-2</v>
      </c>
      <c r="Q356" s="17">
        <v>7.6849433892411598E-2</v>
      </c>
      <c r="R356" s="17"/>
      <c r="S356" s="17">
        <v>9.9145452781570706E-2</v>
      </c>
      <c r="T356" s="17">
        <v>0.16792837157274801</v>
      </c>
      <c r="U356" s="17">
        <v>0.12094829740044701</v>
      </c>
      <c r="V356" s="17">
        <v>8.1315597878607704E-2</v>
      </c>
      <c r="W356" s="17">
        <v>0.115981315731305</v>
      </c>
      <c r="X356" s="17">
        <v>0.14312487415720601</v>
      </c>
      <c r="Y356" s="17">
        <v>0.11726834852613</v>
      </c>
      <c r="Z356" s="17">
        <v>0.137178651474612</v>
      </c>
      <c r="AA356" s="17">
        <v>0.13216997597348201</v>
      </c>
      <c r="AB356" s="17"/>
      <c r="AC356" s="17">
        <v>0.19043102088487401</v>
      </c>
      <c r="AD356" s="17">
        <v>7.1375384522208499E-2</v>
      </c>
      <c r="AE356" s="17">
        <v>9.0518234893969193E-2</v>
      </c>
      <c r="AF356" s="17">
        <v>8.2698569269727101E-2</v>
      </c>
      <c r="AG356" s="17">
        <v>0.173366567239983</v>
      </c>
      <c r="AH356" s="17">
        <v>0.103220410425091</v>
      </c>
      <c r="AI356" s="17">
        <v>0.155501563044323</v>
      </c>
      <c r="AJ356" s="17">
        <v>0.11095977347342</v>
      </c>
      <c r="AK356" s="17">
        <v>0.182606145734555</v>
      </c>
      <c r="AL356" s="17">
        <v>0.17469468489939299</v>
      </c>
      <c r="AM356" s="17"/>
      <c r="AN356" s="17">
        <v>8.6647958923250903E-2</v>
      </c>
      <c r="AO356" s="17">
        <v>0.170031832082844</v>
      </c>
      <c r="AP356" s="17"/>
      <c r="AQ356" s="17">
        <v>9.7927758057918202E-2</v>
      </c>
      <c r="AR356" s="17">
        <v>0.157410713029872</v>
      </c>
      <c r="AS356" s="17"/>
      <c r="AT356" s="17">
        <v>0.125223260618749</v>
      </c>
      <c r="AU356" s="17">
        <v>0.12558200207444001</v>
      </c>
      <c r="AV356" s="17"/>
      <c r="AW356" s="17">
        <v>9.0421702692828995E-2</v>
      </c>
      <c r="AX356" s="17">
        <v>0.165154216116397</v>
      </c>
      <c r="AY356" s="17"/>
      <c r="AZ356" s="17">
        <v>6.0870177197243198E-2</v>
      </c>
      <c r="BA356" s="17">
        <v>0.18620967389613399</v>
      </c>
    </row>
    <row r="357" spans="2:53" x14ac:dyDescent="0.35">
      <c r="B357" t="s">
        <v>171</v>
      </c>
      <c r="C357" s="17">
        <v>0.242716870179325</v>
      </c>
      <c r="D357" s="17">
        <v>0.19730113387819101</v>
      </c>
      <c r="E357" s="17">
        <v>0.28799076189176298</v>
      </c>
      <c r="F357" s="17"/>
      <c r="G357" s="17">
        <v>0.102067175807459</v>
      </c>
      <c r="H357" s="17">
        <v>9.1188742387140198E-2</v>
      </c>
      <c r="I357" s="17">
        <v>0.14074208337092101</v>
      </c>
      <c r="J357" s="17">
        <v>0.30954063978010199</v>
      </c>
      <c r="K357" s="17">
        <v>0.44882352551446703</v>
      </c>
      <c r="L357" s="17">
        <v>0.53301176400503802</v>
      </c>
      <c r="M357" s="17"/>
      <c r="N357" s="17">
        <v>0.20251512020554899</v>
      </c>
      <c r="O357" s="17">
        <v>0.37289606616230297</v>
      </c>
      <c r="P357" s="17">
        <v>0.33796895722304998</v>
      </c>
      <c r="Q357" s="17">
        <v>0.34826833451970401</v>
      </c>
      <c r="R357" s="17"/>
      <c r="S357" s="17">
        <v>0.19781818857484301</v>
      </c>
      <c r="T357" s="17">
        <v>0.27273580809002301</v>
      </c>
      <c r="U357" s="17">
        <v>0.36680358668693203</v>
      </c>
      <c r="V357" s="17">
        <v>0.238526484712868</v>
      </c>
      <c r="W357" s="17">
        <v>0.18548588725444901</v>
      </c>
      <c r="X357" s="17">
        <v>0.19830638620093199</v>
      </c>
      <c r="Y357" s="17">
        <v>0.29671683604034499</v>
      </c>
      <c r="Z357" s="17">
        <v>0.16390447912399</v>
      </c>
      <c r="AA357" s="17">
        <v>0.231943490469705</v>
      </c>
      <c r="AB357" s="17"/>
      <c r="AC357" s="17">
        <v>0.24953180111307199</v>
      </c>
      <c r="AD357" s="17">
        <v>0.41772829709286002</v>
      </c>
      <c r="AE357" s="17">
        <v>0.18460389865801199</v>
      </c>
      <c r="AF357" s="17">
        <v>9.1638760673450698E-2</v>
      </c>
      <c r="AG357" s="17">
        <v>0.10716776926827699</v>
      </c>
      <c r="AH357" s="17">
        <v>0.17863739962421099</v>
      </c>
      <c r="AI357" s="17">
        <v>0.32834912565365199</v>
      </c>
      <c r="AJ357" s="17">
        <v>0.16334495889655601</v>
      </c>
      <c r="AK357" s="17">
        <v>9.3057127784035104E-2</v>
      </c>
      <c r="AL357" s="17">
        <v>0.28660666745983499</v>
      </c>
      <c r="AM357" s="17"/>
      <c r="AN357" s="17">
        <v>7.9778670275156602E-2</v>
      </c>
      <c r="AO357" s="17">
        <v>0.454864798548689</v>
      </c>
      <c r="AP357" s="17"/>
      <c r="AQ357" s="17">
        <v>0.11605578703842701</v>
      </c>
      <c r="AR357" s="17">
        <v>0.421998189530983</v>
      </c>
      <c r="AS357" s="17"/>
      <c r="AT357" s="17">
        <v>0.207460541041567</v>
      </c>
      <c r="AU357" s="17">
        <v>0.44220787156133001</v>
      </c>
      <c r="AV357" s="17"/>
      <c r="AW357" s="17">
        <v>0.25704605949889697</v>
      </c>
      <c r="AX357" s="17">
        <v>0.224097177967824</v>
      </c>
      <c r="AY357" s="17"/>
      <c r="AZ357" s="17">
        <v>4.8275881442791303E-2</v>
      </c>
      <c r="BA357" s="17">
        <v>0.43255631296828401</v>
      </c>
    </row>
    <row r="358" spans="2:53" x14ac:dyDescent="0.35">
      <c r="B358" t="s">
        <v>69</v>
      </c>
      <c r="C358" s="17">
        <v>1.2254342128971101E-2</v>
      </c>
      <c r="D358" s="17">
        <v>1.18654078695843E-2</v>
      </c>
      <c r="E358" s="17">
        <v>1.2654301167309701E-2</v>
      </c>
      <c r="F358" s="17"/>
      <c r="G358" s="17">
        <v>1.95485757305622E-2</v>
      </c>
      <c r="H358" s="17">
        <v>6.3587463774891096E-3</v>
      </c>
      <c r="I358" s="17">
        <v>1.16045962840409E-2</v>
      </c>
      <c r="J358" s="17">
        <v>5.18612177390625E-3</v>
      </c>
      <c r="K358" s="17">
        <v>2.2370158898578799E-2</v>
      </c>
      <c r="L358" s="17">
        <v>2.7293935169925902E-2</v>
      </c>
      <c r="M358" s="17"/>
      <c r="N358" s="17">
        <v>6.9126537796528401E-3</v>
      </c>
      <c r="O358" s="17">
        <v>2.3204689398843899E-2</v>
      </c>
      <c r="P358" s="17">
        <v>2.30904601664788E-2</v>
      </c>
      <c r="Q358" s="17">
        <v>3.2970088382999002E-2</v>
      </c>
      <c r="R358" s="17"/>
      <c r="S358" s="17">
        <v>1.70962478266212E-2</v>
      </c>
      <c r="T358" s="17">
        <v>1.5105284381856E-2</v>
      </c>
      <c r="U358" s="17">
        <v>5.0153280186630601E-3</v>
      </c>
      <c r="V358" s="17">
        <v>7.5170360413262102E-3</v>
      </c>
      <c r="W358" s="17">
        <v>1.7909073380023999E-2</v>
      </c>
      <c r="X358" s="17">
        <v>1.57446609749574E-2</v>
      </c>
      <c r="Y358" s="17">
        <v>1.27126615627441E-2</v>
      </c>
      <c r="Z358" s="17">
        <v>8.7955114233041407E-3</v>
      </c>
      <c r="AA358" s="17">
        <v>6.7247340662675101E-3</v>
      </c>
      <c r="AB358" s="17"/>
      <c r="AC358" s="17">
        <v>6.4603054269437203E-3</v>
      </c>
      <c r="AD358" s="17">
        <v>0</v>
      </c>
      <c r="AE358" s="17">
        <v>2.3517049924494399E-3</v>
      </c>
      <c r="AF358" s="17">
        <v>5.6635002016704097E-3</v>
      </c>
      <c r="AG358" s="17">
        <v>2.9119664778783201E-2</v>
      </c>
      <c r="AH358" s="17">
        <v>6.4374825241827902E-2</v>
      </c>
      <c r="AI358" s="17">
        <v>1.5006630340593999E-2</v>
      </c>
      <c r="AJ358" s="17">
        <v>0</v>
      </c>
      <c r="AK358" s="17">
        <v>0</v>
      </c>
      <c r="AL358" s="17">
        <v>2.41070312482972E-2</v>
      </c>
      <c r="AM358" s="17"/>
      <c r="AN358" s="17">
        <v>2.5603407835202499E-3</v>
      </c>
      <c r="AO358" s="17">
        <v>1.9713514461370599E-2</v>
      </c>
      <c r="AP358" s="17"/>
      <c r="AQ358" s="17">
        <v>7.17473841484752E-3</v>
      </c>
      <c r="AR358" s="17">
        <v>1.71383579003269E-2</v>
      </c>
      <c r="AS358" s="17"/>
      <c r="AT358" s="17">
        <v>7.2316125805761697E-3</v>
      </c>
      <c r="AU358" s="17">
        <v>3.2757440614621797E-2</v>
      </c>
      <c r="AV358" s="17"/>
      <c r="AW358" s="17">
        <v>1.27030310610683E-2</v>
      </c>
      <c r="AX358" s="17">
        <v>1.1793921315237099E-2</v>
      </c>
      <c r="AY358" s="17"/>
      <c r="AZ358" s="17">
        <v>3.3359563035549799E-3</v>
      </c>
      <c r="BA358" s="17">
        <v>2.0961669769482199E-2</v>
      </c>
    </row>
    <row r="359" spans="2:53" x14ac:dyDescent="0.35">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row>
    <row r="360" spans="2:53" x14ac:dyDescent="0.35">
      <c r="B360" s="6" t="s">
        <v>188</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row>
    <row r="361" spans="2:53" x14ac:dyDescent="0.35">
      <c r="B361" s="24" t="s">
        <v>72</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row>
    <row r="362" spans="2:53" x14ac:dyDescent="0.35">
      <c r="B362" t="s">
        <v>167</v>
      </c>
      <c r="C362" s="17">
        <v>0.22360056347451801</v>
      </c>
      <c r="D362" s="17">
        <v>0.25480958597737002</v>
      </c>
      <c r="E362" s="17">
        <v>0.19259270677158599</v>
      </c>
      <c r="F362" s="17"/>
      <c r="G362" s="17">
        <v>0.26678566415076099</v>
      </c>
      <c r="H362" s="17">
        <v>0.30537493721283998</v>
      </c>
      <c r="I362" s="17">
        <v>0.28677018361581902</v>
      </c>
      <c r="J362" s="17">
        <v>0.203147329876538</v>
      </c>
      <c r="K362" s="17">
        <v>9.2319000577688395E-2</v>
      </c>
      <c r="L362" s="17">
        <v>5.27879655836095E-2</v>
      </c>
      <c r="M362" s="17"/>
      <c r="N362" s="17">
        <v>0.24549608538641601</v>
      </c>
      <c r="O362" s="17">
        <v>0.120166506563729</v>
      </c>
      <c r="P362" s="17">
        <v>0.215942069785828</v>
      </c>
      <c r="Q362" s="17">
        <v>0.13791559317593399</v>
      </c>
      <c r="R362" s="17"/>
      <c r="S362" s="17">
        <v>0.27063732274366697</v>
      </c>
      <c r="T362" s="17">
        <v>0.18073027640929101</v>
      </c>
      <c r="U362" s="17">
        <v>0.173899452049915</v>
      </c>
      <c r="V362" s="17">
        <v>0.28362869367027699</v>
      </c>
      <c r="W362" s="17">
        <v>0.25643792316143299</v>
      </c>
      <c r="X362" s="17">
        <v>0.22732005079433901</v>
      </c>
      <c r="Y362" s="17">
        <v>0.210658005858989</v>
      </c>
      <c r="Z362" s="17">
        <v>0.256426984970135</v>
      </c>
      <c r="AA362" s="17">
        <v>0.17749707790713301</v>
      </c>
      <c r="AB362" s="17"/>
      <c r="AC362" s="17">
        <v>0.23998777927737999</v>
      </c>
      <c r="AD362" s="17">
        <v>0.14527995796936399</v>
      </c>
      <c r="AE362" s="17">
        <v>0.29726547843267398</v>
      </c>
      <c r="AF362" s="17">
        <v>0.29938463386904401</v>
      </c>
      <c r="AG362" s="17">
        <v>0.25249164335102398</v>
      </c>
      <c r="AH362" s="17">
        <v>0.290283562850773</v>
      </c>
      <c r="AI362" s="17">
        <v>0.158554517255553</v>
      </c>
      <c r="AJ362" s="17">
        <v>0.19262458716896599</v>
      </c>
      <c r="AK362" s="17">
        <v>0.269186318543507</v>
      </c>
      <c r="AL362" s="17">
        <v>0.11402684204555499</v>
      </c>
      <c r="AM362" s="17"/>
      <c r="AN362" s="17">
        <v>0.32071050777480198</v>
      </c>
      <c r="AO362" s="17">
        <v>0.106760146453038</v>
      </c>
      <c r="AP362" s="17"/>
      <c r="AQ362" s="17">
        <v>0.29749687459917701</v>
      </c>
      <c r="AR362" s="17">
        <v>0.121724269985908</v>
      </c>
      <c r="AS362" s="17"/>
      <c r="AT362" s="17">
        <v>0.241165424694195</v>
      </c>
      <c r="AU362" s="17">
        <v>0.12801061594782401</v>
      </c>
      <c r="AV362" s="17"/>
      <c r="AW362" s="17">
        <v>0.24745860965332001</v>
      </c>
      <c r="AX362" s="17">
        <v>0.19543793535679899</v>
      </c>
      <c r="AY362" s="17"/>
      <c r="AZ362" s="17">
        <v>0.36410908955574001</v>
      </c>
      <c r="BA362" s="17">
        <v>8.6417243889056597E-2</v>
      </c>
    </row>
    <row r="363" spans="2:53" x14ac:dyDescent="0.35">
      <c r="B363" t="s">
        <v>168</v>
      </c>
      <c r="C363" s="17">
        <v>0.29422719212660498</v>
      </c>
      <c r="D363" s="17">
        <v>0.30731982623513199</v>
      </c>
      <c r="E363" s="17">
        <v>0.280859807507994</v>
      </c>
      <c r="F363" s="17"/>
      <c r="G363" s="17">
        <v>0.339647716345435</v>
      </c>
      <c r="H363" s="17">
        <v>0.37425860358859903</v>
      </c>
      <c r="I363" s="17">
        <v>0.36016132903961701</v>
      </c>
      <c r="J363" s="17">
        <v>0.26538885202533202</v>
      </c>
      <c r="K363" s="17">
        <v>0.17435573928161199</v>
      </c>
      <c r="L363" s="17">
        <v>0.118756427606983</v>
      </c>
      <c r="M363" s="17"/>
      <c r="N363" s="17">
        <v>0.31072146450327298</v>
      </c>
      <c r="O363" s="17">
        <v>0.24984422446854901</v>
      </c>
      <c r="P363" s="17">
        <v>0.230842302545648</v>
      </c>
      <c r="Q363" s="17">
        <v>0.319318893628114</v>
      </c>
      <c r="R363" s="17"/>
      <c r="S363" s="17">
        <v>0.304090473683722</v>
      </c>
      <c r="T363" s="17">
        <v>0.26715451980403698</v>
      </c>
      <c r="U363" s="17">
        <v>0.277777780923889</v>
      </c>
      <c r="V363" s="17">
        <v>0.28348370920610799</v>
      </c>
      <c r="W363" s="17">
        <v>0.31263899058404399</v>
      </c>
      <c r="X363" s="17">
        <v>0.33070729556532003</v>
      </c>
      <c r="Y363" s="17">
        <v>0.25181386530452499</v>
      </c>
      <c r="Z363" s="17">
        <v>0.30497194501635599</v>
      </c>
      <c r="AA363" s="17">
        <v>0.32473285427162801</v>
      </c>
      <c r="AB363" s="17"/>
      <c r="AC363" s="17">
        <v>0.28920078148021999</v>
      </c>
      <c r="AD363" s="17">
        <v>0.17760709122650201</v>
      </c>
      <c r="AE363" s="17">
        <v>0.33226451564359</v>
      </c>
      <c r="AF363" s="17">
        <v>0.38121517527042398</v>
      </c>
      <c r="AG363" s="17">
        <v>0.21822764218691901</v>
      </c>
      <c r="AH363" s="17">
        <v>0.29597511790103398</v>
      </c>
      <c r="AI363" s="17">
        <v>0.25552888276942998</v>
      </c>
      <c r="AJ363" s="17">
        <v>0.408753512449406</v>
      </c>
      <c r="AK363" s="17">
        <v>0.30179699759371298</v>
      </c>
      <c r="AL363" s="17">
        <v>0.27310326584136102</v>
      </c>
      <c r="AM363" s="17"/>
      <c r="AN363" s="17">
        <v>0.37613926493691802</v>
      </c>
      <c r="AO363" s="17">
        <v>0.18397100066984401</v>
      </c>
      <c r="AP363" s="17"/>
      <c r="AQ363" s="17">
        <v>0.358562967134674</v>
      </c>
      <c r="AR363" s="17">
        <v>0.204741795865094</v>
      </c>
      <c r="AS363" s="17"/>
      <c r="AT363" s="17">
        <v>0.31246720960160801</v>
      </c>
      <c r="AU363" s="17">
        <v>0.19801316627055701</v>
      </c>
      <c r="AV363" s="17"/>
      <c r="AW363" s="17">
        <v>0.28099420397812402</v>
      </c>
      <c r="AX363" s="17">
        <v>0.31069347299384997</v>
      </c>
      <c r="AY363" s="17"/>
      <c r="AZ363" s="17">
        <v>0.38752727782107399</v>
      </c>
      <c r="BA363" s="17">
        <v>0.20313510091943701</v>
      </c>
    </row>
    <row r="364" spans="2:53" x14ac:dyDescent="0.35">
      <c r="B364" t="s">
        <v>169</v>
      </c>
      <c r="C364" s="17">
        <v>0.188448956416396</v>
      </c>
      <c r="D364" s="17">
        <v>0.192832375178139</v>
      </c>
      <c r="E364" s="17">
        <v>0.18423507839078901</v>
      </c>
      <c r="F364" s="17"/>
      <c r="G364" s="17">
        <v>0.25180541373871601</v>
      </c>
      <c r="H364" s="17">
        <v>0.17309437378668399</v>
      </c>
      <c r="I364" s="17">
        <v>0.17562775565073699</v>
      </c>
      <c r="J364" s="17">
        <v>0.19157055193686101</v>
      </c>
      <c r="K364" s="17">
        <v>0.20233896652269001</v>
      </c>
      <c r="L364" s="17">
        <v>0.20099395463154601</v>
      </c>
      <c r="M364" s="17"/>
      <c r="N364" s="17">
        <v>0.194982357924464</v>
      </c>
      <c r="O364" s="17">
        <v>0.18994512931176</v>
      </c>
      <c r="P364" s="17">
        <v>0.15852326789440099</v>
      </c>
      <c r="Q364" s="17">
        <v>0.15931962421904</v>
      </c>
      <c r="R364" s="17"/>
      <c r="S364" s="17">
        <v>0.19338018107730601</v>
      </c>
      <c r="T364" s="17">
        <v>0.212314674665039</v>
      </c>
      <c r="U364" s="17">
        <v>0.149016281815117</v>
      </c>
      <c r="V364" s="17">
        <v>0.15858269573438999</v>
      </c>
      <c r="W364" s="17">
        <v>0.173971971042337</v>
      </c>
      <c r="X364" s="17">
        <v>0.200180466119771</v>
      </c>
      <c r="Y364" s="17">
        <v>0.19387126440473401</v>
      </c>
      <c r="Z364" s="17">
        <v>0.20365391818332601</v>
      </c>
      <c r="AA364" s="17">
        <v>0.199547028631097</v>
      </c>
      <c r="AB364" s="17"/>
      <c r="AC364" s="17">
        <v>0.174767448544421</v>
      </c>
      <c r="AD364" s="17">
        <v>0.21418598966208</v>
      </c>
      <c r="AE364" s="17">
        <v>0.17577148134374601</v>
      </c>
      <c r="AF364" s="17">
        <v>0.195982691835002</v>
      </c>
      <c r="AG364" s="17">
        <v>0.27566368799894297</v>
      </c>
      <c r="AH364" s="17">
        <v>0.12059141274273601</v>
      </c>
      <c r="AI364" s="17">
        <v>0.19924141827359701</v>
      </c>
      <c r="AJ364" s="17">
        <v>0.200599579803521</v>
      </c>
      <c r="AK364" s="17">
        <v>0.222402491554202</v>
      </c>
      <c r="AL364" s="17">
        <v>0.19735829246863501</v>
      </c>
      <c r="AM364" s="17"/>
      <c r="AN364" s="17">
        <v>0.182304693647794</v>
      </c>
      <c r="AO364" s="17">
        <v>0.191692521916388</v>
      </c>
      <c r="AP364" s="17"/>
      <c r="AQ364" s="17">
        <v>0.19036365098177599</v>
      </c>
      <c r="AR364" s="17">
        <v>0.18614303152527401</v>
      </c>
      <c r="AS364" s="17"/>
      <c r="AT364" s="17">
        <v>0.19310800261734301</v>
      </c>
      <c r="AU364" s="17">
        <v>0.16357075218958</v>
      </c>
      <c r="AV364" s="17"/>
      <c r="AW364" s="17">
        <v>0.175995517958496</v>
      </c>
      <c r="AX364" s="17">
        <v>0.20420532670177599</v>
      </c>
      <c r="AY364" s="17"/>
      <c r="AZ364" s="17">
        <v>0.16372022508241801</v>
      </c>
      <c r="BA364" s="17">
        <v>0.21259246961196601</v>
      </c>
    </row>
    <row r="365" spans="2:53" x14ac:dyDescent="0.35">
      <c r="B365" t="s">
        <v>170</v>
      </c>
      <c r="C365" s="17">
        <v>0.11272288375131</v>
      </c>
      <c r="D365" s="17">
        <v>9.6741166330532799E-2</v>
      </c>
      <c r="E365" s="17">
        <v>0.128445806213528</v>
      </c>
      <c r="F365" s="17"/>
      <c r="G365" s="17">
        <v>9.1140014805189504E-2</v>
      </c>
      <c r="H365" s="17">
        <v>7.2406994463143304E-2</v>
      </c>
      <c r="I365" s="17">
        <v>6.9377094474970397E-2</v>
      </c>
      <c r="J365" s="17">
        <v>0.13699028988372999</v>
      </c>
      <c r="K365" s="17">
        <v>0.19059555455239899</v>
      </c>
      <c r="L365" s="17">
        <v>0.17391248093683001</v>
      </c>
      <c r="M365" s="17"/>
      <c r="N365" s="17">
        <v>0.11412506437621001</v>
      </c>
      <c r="O365" s="17">
        <v>0.126299473967982</v>
      </c>
      <c r="P365" s="17">
        <v>8.9943222717645294E-2</v>
      </c>
      <c r="Q365" s="17">
        <v>0.11600122502717</v>
      </c>
      <c r="R365" s="17"/>
      <c r="S365" s="17">
        <v>9.7134713080113899E-2</v>
      </c>
      <c r="T365" s="17">
        <v>0.12628973543159699</v>
      </c>
      <c r="U365" s="17">
        <v>0.10590231026906199</v>
      </c>
      <c r="V365" s="17">
        <v>0.113480479751301</v>
      </c>
      <c r="W365" s="17">
        <v>8.2637014633401104E-2</v>
      </c>
      <c r="X365" s="17">
        <v>0.110062232709463</v>
      </c>
      <c r="Y365" s="17">
        <v>0.160297760562466</v>
      </c>
      <c r="Z365" s="17">
        <v>0.106564010902366</v>
      </c>
      <c r="AA365" s="17">
        <v>0.108503698957141</v>
      </c>
      <c r="AB365" s="17"/>
      <c r="AC365" s="17">
        <v>0.122546531102944</v>
      </c>
      <c r="AD365" s="17">
        <v>0.15781366744323799</v>
      </c>
      <c r="AE365" s="17">
        <v>8.2018213443625004E-2</v>
      </c>
      <c r="AF365" s="17">
        <v>5.5962719807702399E-2</v>
      </c>
      <c r="AG365" s="17">
        <v>0.14653290866955301</v>
      </c>
      <c r="AH365" s="17">
        <v>9.9953326462876899E-2</v>
      </c>
      <c r="AI365" s="17">
        <v>0.14463942528271201</v>
      </c>
      <c r="AJ365" s="17">
        <v>7.3106504051612203E-2</v>
      </c>
      <c r="AK365" s="17">
        <v>0.13952431416053501</v>
      </c>
      <c r="AL365" s="17">
        <v>0.18357297841481901</v>
      </c>
      <c r="AM365" s="17"/>
      <c r="AN365" s="17">
        <v>7.2504229845332197E-2</v>
      </c>
      <c r="AO365" s="17">
        <v>0.16441576997448101</v>
      </c>
      <c r="AP365" s="17"/>
      <c r="AQ365" s="17">
        <v>7.8885939596967602E-2</v>
      </c>
      <c r="AR365" s="17">
        <v>0.164739234686515</v>
      </c>
      <c r="AS365" s="17"/>
      <c r="AT365" s="17">
        <v>0.10719447145028101</v>
      </c>
      <c r="AU365" s="17">
        <v>0.14179218961965701</v>
      </c>
      <c r="AV365" s="17"/>
      <c r="AW365" s="17">
        <v>8.9948052716265894E-2</v>
      </c>
      <c r="AX365" s="17">
        <v>0.140106523305911</v>
      </c>
      <c r="AY365" s="17"/>
      <c r="AZ365" s="17">
        <v>5.1804476546252497E-2</v>
      </c>
      <c r="BA365" s="17">
        <v>0.172199625535775</v>
      </c>
    </row>
    <row r="366" spans="2:53" x14ac:dyDescent="0.35">
      <c r="B366" t="s">
        <v>171</v>
      </c>
      <c r="C366" s="17">
        <v>0.16944291443499199</v>
      </c>
      <c r="D366" s="17">
        <v>0.13579777636773099</v>
      </c>
      <c r="E366" s="17">
        <v>0.203240493566583</v>
      </c>
      <c r="F366" s="17"/>
      <c r="G366" s="17">
        <v>3.9380813980924502E-2</v>
      </c>
      <c r="H366" s="17">
        <v>6.5092189246641896E-2</v>
      </c>
      <c r="I366" s="17">
        <v>9.9716896334281505E-2</v>
      </c>
      <c r="J366" s="17">
        <v>0.19572708855020399</v>
      </c>
      <c r="K366" s="17">
        <v>0.32015247781294498</v>
      </c>
      <c r="L366" s="17">
        <v>0.42943398275582501</v>
      </c>
      <c r="M366" s="17"/>
      <c r="N366" s="17">
        <v>0.12868347340044001</v>
      </c>
      <c r="O366" s="17">
        <v>0.28980348516375098</v>
      </c>
      <c r="P366" s="17">
        <v>0.27890054157646299</v>
      </c>
      <c r="Q366" s="17">
        <v>0.24463978118410801</v>
      </c>
      <c r="R366" s="17"/>
      <c r="S366" s="17">
        <v>0.118459738613268</v>
      </c>
      <c r="T366" s="17">
        <v>0.194906003979741</v>
      </c>
      <c r="U366" s="17">
        <v>0.28337351890469098</v>
      </c>
      <c r="V366" s="17">
        <v>0.15706590361726</v>
      </c>
      <c r="W366" s="17">
        <v>0.16314231244333599</v>
      </c>
      <c r="X366" s="17">
        <v>0.12190833918284601</v>
      </c>
      <c r="Y366" s="17">
        <v>0.16640888859558001</v>
      </c>
      <c r="Z366" s="17">
        <v>0.128383140927816</v>
      </c>
      <c r="AA366" s="17">
        <v>0.18299460608919299</v>
      </c>
      <c r="AB366" s="17"/>
      <c r="AC366" s="17">
        <v>0.15892694867447599</v>
      </c>
      <c r="AD366" s="17">
        <v>0.296154966782809</v>
      </c>
      <c r="AE366" s="17">
        <v>0.110328606143915</v>
      </c>
      <c r="AF366" s="17">
        <v>5.9223401617025197E-2</v>
      </c>
      <c r="AG366" s="17">
        <v>0.107084117793561</v>
      </c>
      <c r="AH366" s="17">
        <v>0.14148042917697801</v>
      </c>
      <c r="AI366" s="17">
        <v>0.230017199477239</v>
      </c>
      <c r="AJ366" s="17">
        <v>0.124915816526495</v>
      </c>
      <c r="AK366" s="17">
        <v>6.7089878148043305E-2</v>
      </c>
      <c r="AL366" s="17">
        <v>0.22541396413065501</v>
      </c>
      <c r="AM366" s="17"/>
      <c r="AN366" s="17">
        <v>4.5443828385924402E-2</v>
      </c>
      <c r="AO366" s="17">
        <v>0.33678785948635598</v>
      </c>
      <c r="AP366" s="17"/>
      <c r="AQ366" s="17">
        <v>6.8522507202097502E-2</v>
      </c>
      <c r="AR366" s="17">
        <v>0.30876215225667097</v>
      </c>
      <c r="AS366" s="17"/>
      <c r="AT366" s="17">
        <v>0.138954156417463</v>
      </c>
      <c r="AU366" s="17">
        <v>0.34023145888070799</v>
      </c>
      <c r="AV366" s="17"/>
      <c r="AW366" s="17">
        <v>0.19344694004318</v>
      </c>
      <c r="AX366" s="17">
        <v>0.13864614119652099</v>
      </c>
      <c r="AY366" s="17"/>
      <c r="AZ366" s="17">
        <v>2.76954253584153E-2</v>
      </c>
      <c r="BA366" s="17">
        <v>0.30783587631965598</v>
      </c>
    </row>
    <row r="367" spans="2:53" x14ac:dyDescent="0.35">
      <c r="B367" t="s">
        <v>69</v>
      </c>
      <c r="C367" s="17">
        <v>1.1557489796179699E-2</v>
      </c>
      <c r="D367" s="17">
        <v>1.24992699110955E-2</v>
      </c>
      <c r="E367" s="17">
        <v>1.06261075495208E-2</v>
      </c>
      <c r="F367" s="17"/>
      <c r="G367" s="17">
        <v>1.1240376978974599E-2</v>
      </c>
      <c r="H367" s="17">
        <v>9.7729017020918608E-3</v>
      </c>
      <c r="I367" s="17">
        <v>8.3467408845749602E-3</v>
      </c>
      <c r="J367" s="17">
        <v>7.1758877273345699E-3</v>
      </c>
      <c r="K367" s="17">
        <v>2.0238261252666302E-2</v>
      </c>
      <c r="L367" s="17">
        <v>2.4115188485205899E-2</v>
      </c>
      <c r="M367" s="17"/>
      <c r="N367" s="17">
        <v>5.9915544091977899E-3</v>
      </c>
      <c r="O367" s="17">
        <v>2.39411805242284E-2</v>
      </c>
      <c r="P367" s="17">
        <v>2.58485954800141E-2</v>
      </c>
      <c r="Q367" s="17">
        <v>2.28048827656336E-2</v>
      </c>
      <c r="R367" s="17"/>
      <c r="S367" s="17">
        <v>1.6297570801923698E-2</v>
      </c>
      <c r="T367" s="17">
        <v>1.86047897102945E-2</v>
      </c>
      <c r="U367" s="17">
        <v>1.0030656037326099E-2</v>
      </c>
      <c r="V367" s="17">
        <v>3.7585180206630999E-3</v>
      </c>
      <c r="W367" s="17">
        <v>1.11717881354482E-2</v>
      </c>
      <c r="X367" s="17">
        <v>9.8216156282600296E-3</v>
      </c>
      <c r="Y367" s="17">
        <v>1.69502152737065E-2</v>
      </c>
      <c r="Z367" s="17">
        <v>0</v>
      </c>
      <c r="AA367" s="17">
        <v>6.7247341438090198E-3</v>
      </c>
      <c r="AB367" s="17"/>
      <c r="AC367" s="17">
        <v>1.45705109205601E-2</v>
      </c>
      <c r="AD367" s="17">
        <v>8.9583269160076508E-3</v>
      </c>
      <c r="AE367" s="17">
        <v>2.3517049924494399E-3</v>
      </c>
      <c r="AF367" s="17">
        <v>8.2313776008025603E-3</v>
      </c>
      <c r="AG367" s="17">
        <v>0</v>
      </c>
      <c r="AH367" s="17">
        <v>5.17161508656028E-2</v>
      </c>
      <c r="AI367" s="17">
        <v>1.2018556941468301E-2</v>
      </c>
      <c r="AJ367" s="17">
        <v>0</v>
      </c>
      <c r="AK367" s="17">
        <v>0</v>
      </c>
      <c r="AL367" s="17">
        <v>6.52465709897437E-3</v>
      </c>
      <c r="AM367" s="17"/>
      <c r="AN367" s="17">
        <v>2.8974754092299798E-3</v>
      </c>
      <c r="AO367" s="17">
        <v>1.6372701499893502E-2</v>
      </c>
      <c r="AP367" s="17"/>
      <c r="AQ367" s="17">
        <v>6.1680604853070597E-3</v>
      </c>
      <c r="AR367" s="17">
        <v>1.3889515680538899E-2</v>
      </c>
      <c r="AS367" s="17"/>
      <c r="AT367" s="17">
        <v>7.1107352191114104E-3</v>
      </c>
      <c r="AU367" s="17">
        <v>2.8381817091673402E-2</v>
      </c>
      <c r="AV367" s="17"/>
      <c r="AW367" s="17">
        <v>1.2156675650614601E-2</v>
      </c>
      <c r="AX367" s="17">
        <v>1.0910600445143E-2</v>
      </c>
      <c r="AY367" s="17"/>
      <c r="AZ367" s="17">
        <v>5.1435056361000403E-3</v>
      </c>
      <c r="BA367" s="17">
        <v>1.7819683724110299E-2</v>
      </c>
    </row>
    <row r="368" spans="2:53"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row>
    <row r="369" spans="2:53" x14ac:dyDescent="0.35">
      <c r="B369" s="6" t="s">
        <v>189</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row>
    <row r="370" spans="2:53" x14ac:dyDescent="0.35">
      <c r="B370" s="24" t="s">
        <v>72</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row>
    <row r="371" spans="2:53" x14ac:dyDescent="0.35">
      <c r="B371" t="s">
        <v>167</v>
      </c>
      <c r="C371" s="17">
        <v>0.20390003113268501</v>
      </c>
      <c r="D371" s="17">
        <v>0.21961074290725</v>
      </c>
      <c r="E371" s="17">
        <v>0.18837276105056899</v>
      </c>
      <c r="F371" s="17"/>
      <c r="G371" s="17">
        <v>0.26029487890531999</v>
      </c>
      <c r="H371" s="17">
        <v>0.29942426790478499</v>
      </c>
      <c r="I371" s="17">
        <v>0.27464004168704298</v>
      </c>
      <c r="J371" s="17">
        <v>0.18071195446868599</v>
      </c>
      <c r="K371" s="17">
        <v>4.6706308941317498E-2</v>
      </c>
      <c r="L371" s="17">
        <v>1.7151340924451398E-2</v>
      </c>
      <c r="M371" s="17"/>
      <c r="N371" s="17">
        <v>0.222432428715127</v>
      </c>
      <c r="O371" s="17">
        <v>0.119096564662212</v>
      </c>
      <c r="P371" s="17">
        <v>0.19115482095948999</v>
      </c>
      <c r="Q371" s="17">
        <v>0.151917929293158</v>
      </c>
      <c r="R371" s="17"/>
      <c r="S371" s="17">
        <v>0.23594280666206299</v>
      </c>
      <c r="T371" s="17">
        <v>0.13080765320462601</v>
      </c>
      <c r="U371" s="17">
        <v>0.15162068121415101</v>
      </c>
      <c r="V371" s="17">
        <v>0.25131882297547398</v>
      </c>
      <c r="W371" s="17">
        <v>0.221132967754368</v>
      </c>
      <c r="X371" s="17">
        <v>0.25880937486070899</v>
      </c>
      <c r="Y371" s="17">
        <v>0.19370779058528301</v>
      </c>
      <c r="Z371" s="17">
        <v>0.29617642990689702</v>
      </c>
      <c r="AA371" s="17">
        <v>0.172518380681253</v>
      </c>
      <c r="AB371" s="17"/>
      <c r="AC371" s="17">
        <v>0.16792474076033301</v>
      </c>
      <c r="AD371" s="17">
        <v>0.12412607453416701</v>
      </c>
      <c r="AE371" s="17">
        <v>0.23111370458515701</v>
      </c>
      <c r="AF371" s="17">
        <v>0.29234091450097899</v>
      </c>
      <c r="AG371" s="17">
        <v>0.21300632340784001</v>
      </c>
      <c r="AH371" s="17">
        <v>0.321188873549275</v>
      </c>
      <c r="AI371" s="17">
        <v>0.15008013350281699</v>
      </c>
      <c r="AJ371" s="17">
        <v>0.150592982349047</v>
      </c>
      <c r="AK371" s="17">
        <v>0.246999248044936</v>
      </c>
      <c r="AL371" s="17">
        <v>0.14010168424444999</v>
      </c>
      <c r="AM371" s="17"/>
      <c r="AN371" s="17">
        <v>0.29522345086080898</v>
      </c>
      <c r="AO371" s="17">
        <v>9.52927828418412E-2</v>
      </c>
      <c r="AP371" s="17"/>
      <c r="AQ371" s="17">
        <v>0.27339847716015497</v>
      </c>
      <c r="AR371" s="17">
        <v>0.11024575604983</v>
      </c>
      <c r="AS371" s="17"/>
      <c r="AT371" s="17">
        <v>0.22078161646799199</v>
      </c>
      <c r="AU371" s="17">
        <v>0.111837612177086</v>
      </c>
      <c r="AV371" s="17"/>
      <c r="AW371" s="17">
        <v>0.22057433745084001</v>
      </c>
      <c r="AX371" s="17">
        <v>0.18428522294741201</v>
      </c>
      <c r="AY371" s="17"/>
      <c r="AZ371" s="17">
        <v>0.33075131077033798</v>
      </c>
      <c r="BA371" s="17">
        <v>8.0050752233425407E-2</v>
      </c>
    </row>
    <row r="372" spans="2:53" x14ac:dyDescent="0.35">
      <c r="B372" t="s">
        <v>168</v>
      </c>
      <c r="C372" s="17">
        <v>0.26570439977114102</v>
      </c>
      <c r="D372" s="17">
        <v>0.28517583058207402</v>
      </c>
      <c r="E372" s="17">
        <v>0.246472013854626</v>
      </c>
      <c r="F372" s="17"/>
      <c r="G372" s="17">
        <v>0.26831924166332799</v>
      </c>
      <c r="H372" s="17">
        <v>0.34586662028926302</v>
      </c>
      <c r="I372" s="17">
        <v>0.33422093336970699</v>
      </c>
      <c r="J372" s="17">
        <v>0.25532175872676099</v>
      </c>
      <c r="K372" s="17">
        <v>0.14415315640267101</v>
      </c>
      <c r="L372" s="17">
        <v>5.7671575520051699E-2</v>
      </c>
      <c r="M372" s="17"/>
      <c r="N372" s="17">
        <v>0.2804926516447</v>
      </c>
      <c r="O372" s="17">
        <v>0.21067718557797799</v>
      </c>
      <c r="P372" s="17">
        <v>0.22187114984534001</v>
      </c>
      <c r="Q372" s="17">
        <v>0.28081348481913898</v>
      </c>
      <c r="R372" s="17"/>
      <c r="S372" s="17">
        <v>0.314737972826999</v>
      </c>
      <c r="T372" s="17">
        <v>0.26564794810447401</v>
      </c>
      <c r="U372" s="17">
        <v>0.22984195199086299</v>
      </c>
      <c r="V372" s="17">
        <v>0.24365680389531399</v>
      </c>
      <c r="W372" s="17">
        <v>0.32773208717720398</v>
      </c>
      <c r="X372" s="17">
        <v>0.221096220780819</v>
      </c>
      <c r="Y372" s="17">
        <v>0.23673722017864199</v>
      </c>
      <c r="Z372" s="17">
        <v>0.25219888235395699</v>
      </c>
      <c r="AA372" s="17">
        <v>0.270545860790527</v>
      </c>
      <c r="AB372" s="17"/>
      <c r="AC372" s="17">
        <v>0.238133718147269</v>
      </c>
      <c r="AD372" s="17">
        <v>0.166632989818462</v>
      </c>
      <c r="AE372" s="17">
        <v>0.26574752397125601</v>
      </c>
      <c r="AF372" s="17">
        <v>0.36222685782310798</v>
      </c>
      <c r="AG372" s="17">
        <v>0.18453989746178201</v>
      </c>
      <c r="AH372" s="17">
        <v>0.227263104580534</v>
      </c>
      <c r="AI372" s="17">
        <v>0.208118053038303</v>
      </c>
      <c r="AJ372" s="17">
        <v>0.36329644606002998</v>
      </c>
      <c r="AK372" s="17">
        <v>0.31051712898703099</v>
      </c>
      <c r="AL372" s="17">
        <v>0.23006174468378099</v>
      </c>
      <c r="AM372" s="17"/>
      <c r="AN372" s="17">
        <v>0.34549184956439299</v>
      </c>
      <c r="AO372" s="17">
        <v>0.15911142120275801</v>
      </c>
      <c r="AP372" s="17"/>
      <c r="AQ372" s="17">
        <v>0.32173433213281399</v>
      </c>
      <c r="AR372" s="17">
        <v>0.19061381331337901</v>
      </c>
      <c r="AS372" s="17"/>
      <c r="AT372" s="17">
        <v>0.28288438586748899</v>
      </c>
      <c r="AU372" s="17">
        <v>0.162076089498467</v>
      </c>
      <c r="AV372" s="17"/>
      <c r="AW372" s="17">
        <v>0.277616725672028</v>
      </c>
      <c r="AX372" s="17">
        <v>0.25160101599658302</v>
      </c>
      <c r="AY372" s="17"/>
      <c r="AZ372" s="17">
        <v>0.374102448644552</v>
      </c>
      <c r="BA372" s="17">
        <v>0.15987164644451499</v>
      </c>
    </row>
    <row r="373" spans="2:53" x14ac:dyDescent="0.35">
      <c r="B373" t="s">
        <v>169</v>
      </c>
      <c r="C373" s="17">
        <v>0.17498069777917899</v>
      </c>
      <c r="D373" s="17">
        <v>0.183032800777121</v>
      </c>
      <c r="E373" s="17">
        <v>0.166546562459296</v>
      </c>
      <c r="F373" s="17"/>
      <c r="G373" s="17">
        <v>0.21080425008567599</v>
      </c>
      <c r="H373" s="17">
        <v>0.173006441922819</v>
      </c>
      <c r="I373" s="17">
        <v>0.18944883157262701</v>
      </c>
      <c r="J373" s="17">
        <v>0.15717577093964</v>
      </c>
      <c r="K373" s="17">
        <v>0.19972540136870201</v>
      </c>
      <c r="L373" s="17">
        <v>0.10765811754160901</v>
      </c>
      <c r="M373" s="17"/>
      <c r="N373" s="17">
        <v>0.18396012607999199</v>
      </c>
      <c r="O373" s="17">
        <v>0.14850580228360899</v>
      </c>
      <c r="P373" s="17">
        <v>0.152716665888705</v>
      </c>
      <c r="Q373" s="17">
        <v>0.14181344193235201</v>
      </c>
      <c r="R373" s="17"/>
      <c r="S373" s="17">
        <v>0.162323063485766</v>
      </c>
      <c r="T373" s="17">
        <v>0.19659028789479999</v>
      </c>
      <c r="U373" s="17">
        <v>0.16107092418932301</v>
      </c>
      <c r="V373" s="17">
        <v>0.154969164311134</v>
      </c>
      <c r="W373" s="17">
        <v>0.163142313333839</v>
      </c>
      <c r="X373" s="17">
        <v>0.21187617224914901</v>
      </c>
      <c r="Y373" s="17">
        <v>0.17488400184913899</v>
      </c>
      <c r="Z373" s="17">
        <v>0.11045282294872701</v>
      </c>
      <c r="AA373" s="17">
        <v>0.19618465852419301</v>
      </c>
      <c r="AB373" s="17"/>
      <c r="AC373" s="17">
        <v>0.183994977603474</v>
      </c>
      <c r="AD373" s="17">
        <v>0.19403231721942599</v>
      </c>
      <c r="AE373" s="17">
        <v>0.19748631341767101</v>
      </c>
      <c r="AF373" s="17">
        <v>0.18270167103836499</v>
      </c>
      <c r="AG373" s="17">
        <v>0.209164782372873</v>
      </c>
      <c r="AH373" s="17">
        <v>0.18954322692848699</v>
      </c>
      <c r="AI373" s="17">
        <v>0.152978109382987</v>
      </c>
      <c r="AJ373" s="17">
        <v>0.20251907010313</v>
      </c>
      <c r="AK373" s="17">
        <v>0.234440901184716</v>
      </c>
      <c r="AL373" s="17">
        <v>0.181862997622351</v>
      </c>
      <c r="AM373" s="17"/>
      <c r="AN373" s="17">
        <v>0.191144605765139</v>
      </c>
      <c r="AO373" s="17">
        <v>0.15012937827022399</v>
      </c>
      <c r="AP373" s="17"/>
      <c r="AQ373" s="17">
        <v>0.194004167458282</v>
      </c>
      <c r="AR373" s="17">
        <v>0.14865425814066499</v>
      </c>
      <c r="AS373" s="17"/>
      <c r="AT373" s="17">
        <v>0.179163748997614</v>
      </c>
      <c r="AU373" s="17">
        <v>0.15746184496930701</v>
      </c>
      <c r="AV373" s="17"/>
      <c r="AW373" s="17">
        <v>0.153832261101501</v>
      </c>
      <c r="AX373" s="17">
        <v>0.201152265015445</v>
      </c>
      <c r="AY373" s="17"/>
      <c r="AZ373" s="17">
        <v>0.17279587288867401</v>
      </c>
      <c r="BA373" s="17">
        <v>0.17711381766557899</v>
      </c>
    </row>
    <row r="374" spans="2:53" x14ac:dyDescent="0.35">
      <c r="B374" t="s">
        <v>170</v>
      </c>
      <c r="C374" s="17">
        <v>0.109326642902768</v>
      </c>
      <c r="D374" s="17">
        <v>0.106182610277867</v>
      </c>
      <c r="E374" s="17">
        <v>0.112569032675266</v>
      </c>
      <c r="F374" s="17"/>
      <c r="G374" s="17">
        <v>0.12785371203359999</v>
      </c>
      <c r="H374" s="17">
        <v>7.2570958213764497E-2</v>
      </c>
      <c r="I374" s="17">
        <v>5.8483864702746302E-2</v>
      </c>
      <c r="J374" s="17">
        <v>0.14405560284820201</v>
      </c>
      <c r="K374" s="17">
        <v>0.164427052937417</v>
      </c>
      <c r="L374" s="17">
        <v>0.17613523591984101</v>
      </c>
      <c r="M374" s="17"/>
      <c r="N374" s="17">
        <v>0.113384223986949</v>
      </c>
      <c r="O374" s="17">
        <v>0.13677734105370701</v>
      </c>
      <c r="P374" s="17">
        <v>7.6630816754923198E-2</v>
      </c>
      <c r="Q374" s="17">
        <v>7.1359809992083606E-2</v>
      </c>
      <c r="R374" s="17"/>
      <c r="S374" s="17">
        <v>0.103020176152207</v>
      </c>
      <c r="T374" s="17">
        <v>0.113487838476223</v>
      </c>
      <c r="U374" s="17">
        <v>0.116126441444047</v>
      </c>
      <c r="V374" s="17">
        <v>9.2736135692098307E-2</v>
      </c>
      <c r="W374" s="17">
        <v>9.1506020479390104E-2</v>
      </c>
      <c r="X374" s="17">
        <v>9.2293094794115502E-2</v>
      </c>
      <c r="Y374" s="17">
        <v>0.14913173783821601</v>
      </c>
      <c r="Z374" s="17">
        <v>0.13751794397757</v>
      </c>
      <c r="AA374" s="17">
        <v>0.104881917930853</v>
      </c>
      <c r="AB374" s="17"/>
      <c r="AC374" s="17">
        <v>0.15405295275277101</v>
      </c>
      <c r="AD374" s="17">
        <v>0.11751680993711</v>
      </c>
      <c r="AE374" s="17">
        <v>9.2046305170791307E-2</v>
      </c>
      <c r="AF374" s="17">
        <v>6.1388155859564801E-2</v>
      </c>
      <c r="AG374" s="17">
        <v>0.22143043176317101</v>
      </c>
      <c r="AH374" s="17">
        <v>6.8432260129146993E-2</v>
      </c>
      <c r="AI374" s="17">
        <v>0.149501963222432</v>
      </c>
      <c r="AJ374" s="17">
        <v>0.105935469026037</v>
      </c>
      <c r="AK374" s="17">
        <v>0.105699396168763</v>
      </c>
      <c r="AL374" s="17">
        <v>0.151765161484397</v>
      </c>
      <c r="AM374" s="17"/>
      <c r="AN374" s="17">
        <v>8.49183122969525E-2</v>
      </c>
      <c r="AO374" s="17">
        <v>0.139152238413111</v>
      </c>
      <c r="AP374" s="17"/>
      <c r="AQ374" s="17">
        <v>8.3314534120070297E-2</v>
      </c>
      <c r="AR374" s="17">
        <v>0.14460900261771401</v>
      </c>
      <c r="AS374" s="17"/>
      <c r="AT374" s="17">
        <v>0.10791685364449401</v>
      </c>
      <c r="AU374" s="17">
        <v>0.12555117669361701</v>
      </c>
      <c r="AV374" s="17"/>
      <c r="AW374" s="17">
        <v>8.7461823508059797E-2</v>
      </c>
      <c r="AX374" s="17">
        <v>0.13558820842191599</v>
      </c>
      <c r="AY374" s="17"/>
      <c r="AZ374" s="17">
        <v>5.6842310764244203E-2</v>
      </c>
      <c r="BA374" s="17">
        <v>0.160568906342545</v>
      </c>
    </row>
    <row r="375" spans="2:53" x14ac:dyDescent="0.35">
      <c r="B375" t="s">
        <v>171</v>
      </c>
      <c r="C375" s="17">
        <v>0.23292777076215099</v>
      </c>
      <c r="D375" s="17">
        <v>0.19241930810173299</v>
      </c>
      <c r="E375" s="17">
        <v>0.27328558201862502</v>
      </c>
      <c r="F375" s="17"/>
      <c r="G375" s="17">
        <v>0.108167446503246</v>
      </c>
      <c r="H375" s="17">
        <v>0.103581212003858</v>
      </c>
      <c r="I375" s="17">
        <v>0.135294558931744</v>
      </c>
      <c r="J375" s="17">
        <v>0.249553775305348</v>
      </c>
      <c r="K375" s="17">
        <v>0.42507166023783699</v>
      </c>
      <c r="L375" s="17">
        <v>0.60829934023409804</v>
      </c>
      <c r="M375" s="17"/>
      <c r="N375" s="17">
        <v>0.18937529559573399</v>
      </c>
      <c r="O375" s="17">
        <v>0.37097646117951799</v>
      </c>
      <c r="P375" s="17">
        <v>0.33330460997459799</v>
      </c>
      <c r="Q375" s="17">
        <v>0.33129045119763401</v>
      </c>
      <c r="R375" s="17"/>
      <c r="S375" s="17">
        <v>0.16847708732564401</v>
      </c>
      <c r="T375" s="17">
        <v>0.27605760251980999</v>
      </c>
      <c r="U375" s="17">
        <v>0.336324673142952</v>
      </c>
      <c r="V375" s="17">
        <v>0.24604351888582399</v>
      </c>
      <c r="W375" s="17">
        <v>0.18531482311975001</v>
      </c>
      <c r="X375" s="17">
        <v>0.20610352168694701</v>
      </c>
      <c r="Y375" s="17">
        <v>0.23706414169693801</v>
      </c>
      <c r="Z375" s="17">
        <v>0.15054156389447801</v>
      </c>
      <c r="AA375" s="17">
        <v>0.250760777967029</v>
      </c>
      <c r="AB375" s="17"/>
      <c r="AC375" s="17">
        <v>0.24366400215061601</v>
      </c>
      <c r="AD375" s="17">
        <v>0.39769180849083502</v>
      </c>
      <c r="AE375" s="17">
        <v>0.20729939163749</v>
      </c>
      <c r="AF375" s="17">
        <v>8.8176281897084194E-2</v>
      </c>
      <c r="AG375" s="17">
        <v>0.171858564994333</v>
      </c>
      <c r="AH375" s="17">
        <v>0.14185638394695399</v>
      </c>
      <c r="AI375" s="17">
        <v>0.32253114071803901</v>
      </c>
      <c r="AJ375" s="17">
        <v>0.17765603246175601</v>
      </c>
      <c r="AK375" s="17">
        <v>7.1695081356777907E-2</v>
      </c>
      <c r="AL375" s="17">
        <v>0.28968375486604703</v>
      </c>
      <c r="AM375" s="17"/>
      <c r="AN375" s="17">
        <v>7.7238838983351293E-2</v>
      </c>
      <c r="AO375" s="17">
        <v>0.439152028754006</v>
      </c>
      <c r="AP375" s="17"/>
      <c r="AQ375" s="17">
        <v>0.120409420700216</v>
      </c>
      <c r="AR375" s="17">
        <v>0.39039726291952598</v>
      </c>
      <c r="AS375" s="17"/>
      <c r="AT375" s="17">
        <v>0.198974849689045</v>
      </c>
      <c r="AU375" s="17">
        <v>0.421456528848139</v>
      </c>
      <c r="AV375" s="17"/>
      <c r="AW375" s="17">
        <v>0.249385436671335</v>
      </c>
      <c r="AX375" s="17">
        <v>0.21167129876669599</v>
      </c>
      <c r="AY375" s="17"/>
      <c r="AZ375" s="17">
        <v>5.9618575254173398E-2</v>
      </c>
      <c r="BA375" s="17">
        <v>0.40213551507175199</v>
      </c>
    </row>
    <row r="376" spans="2:53" x14ac:dyDescent="0.35">
      <c r="B376" t="s">
        <v>69</v>
      </c>
      <c r="C376" s="17">
        <v>1.3160457652076E-2</v>
      </c>
      <c r="D376" s="17">
        <v>1.35787073539551E-2</v>
      </c>
      <c r="E376" s="17">
        <v>1.27540479416171E-2</v>
      </c>
      <c r="F376" s="17"/>
      <c r="G376" s="17">
        <v>2.456047080883E-2</v>
      </c>
      <c r="H376" s="17">
        <v>5.5504996655113504E-3</v>
      </c>
      <c r="I376" s="17">
        <v>7.9117697361325897E-3</v>
      </c>
      <c r="J376" s="17">
        <v>1.31811377113635E-2</v>
      </c>
      <c r="K376" s="17">
        <v>1.9916420112055501E-2</v>
      </c>
      <c r="L376" s="17">
        <v>3.3084389859949097E-2</v>
      </c>
      <c r="M376" s="17"/>
      <c r="N376" s="17">
        <v>1.0355273977497101E-2</v>
      </c>
      <c r="O376" s="17">
        <v>1.39666452429759E-2</v>
      </c>
      <c r="P376" s="17">
        <v>2.43219365769437E-2</v>
      </c>
      <c r="Q376" s="17">
        <v>2.28048827656336E-2</v>
      </c>
      <c r="R376" s="17"/>
      <c r="S376" s="17">
        <v>1.5498893547320701E-2</v>
      </c>
      <c r="T376" s="17">
        <v>1.7408669800067899E-2</v>
      </c>
      <c r="U376" s="17">
        <v>5.0153280186630601E-3</v>
      </c>
      <c r="V376" s="17">
        <v>1.1275554240156201E-2</v>
      </c>
      <c r="W376" s="17">
        <v>1.11717881354482E-2</v>
      </c>
      <c r="X376" s="17">
        <v>9.8216156282600296E-3</v>
      </c>
      <c r="Y376" s="17">
        <v>8.4751078517816304E-3</v>
      </c>
      <c r="Z376" s="17">
        <v>5.3112356918372801E-2</v>
      </c>
      <c r="AA376" s="17">
        <v>5.1084041061452597E-3</v>
      </c>
      <c r="AB376" s="17"/>
      <c r="AC376" s="17">
        <v>1.22296085855375E-2</v>
      </c>
      <c r="AD376" s="17">
        <v>0</v>
      </c>
      <c r="AE376" s="17">
        <v>6.3067612176345199E-3</v>
      </c>
      <c r="AF376" s="17">
        <v>1.3166118880899099E-2</v>
      </c>
      <c r="AG376" s="17">
        <v>0</v>
      </c>
      <c r="AH376" s="17">
        <v>5.17161508656028E-2</v>
      </c>
      <c r="AI376" s="17">
        <v>1.67906001354215E-2</v>
      </c>
      <c r="AJ376" s="17">
        <v>0</v>
      </c>
      <c r="AK376" s="17">
        <v>3.0648244257776701E-2</v>
      </c>
      <c r="AL376" s="17">
        <v>6.52465709897437E-3</v>
      </c>
      <c r="AM376" s="17"/>
      <c r="AN376" s="17">
        <v>5.9829425293559998E-3</v>
      </c>
      <c r="AO376" s="17">
        <v>1.7162150518059499E-2</v>
      </c>
      <c r="AP376" s="17"/>
      <c r="AQ376" s="17">
        <v>7.1390684284624696E-3</v>
      </c>
      <c r="AR376" s="17">
        <v>1.54799069588846E-2</v>
      </c>
      <c r="AS376" s="17"/>
      <c r="AT376" s="17">
        <v>1.02785453333652E-2</v>
      </c>
      <c r="AU376" s="17">
        <v>2.16167478133844E-2</v>
      </c>
      <c r="AV376" s="17"/>
      <c r="AW376" s="17">
        <v>1.1129415596237299E-2</v>
      </c>
      <c r="AX376" s="17">
        <v>1.5701988851948501E-2</v>
      </c>
      <c r="AY376" s="17"/>
      <c r="AZ376" s="17">
        <v>5.8894816780185903E-3</v>
      </c>
      <c r="BA376" s="17">
        <v>2.0259362242184199E-2</v>
      </c>
    </row>
    <row r="377" spans="2:53" x14ac:dyDescent="0.3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row>
    <row r="378" spans="2:53" x14ac:dyDescent="0.35">
      <c r="B378" s="6" t="s">
        <v>197</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row>
    <row r="379" spans="2:53" x14ac:dyDescent="0.35">
      <c r="B379" s="24" t="s">
        <v>72</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row>
    <row r="380" spans="2:53" x14ac:dyDescent="0.35">
      <c r="B380" t="s">
        <v>119</v>
      </c>
      <c r="C380" s="17">
        <v>0.31227630656511601</v>
      </c>
      <c r="D380" s="17">
        <v>0.300531720553045</v>
      </c>
      <c r="E380" s="17">
        <v>0.32340217241959601</v>
      </c>
      <c r="F380" s="17"/>
      <c r="G380" s="17">
        <v>0.349362186001203</v>
      </c>
      <c r="H380" s="17">
        <v>0.2707968697027</v>
      </c>
      <c r="I380" s="17">
        <v>0.31001571046246101</v>
      </c>
      <c r="J380" s="17">
        <v>0.34293657341213601</v>
      </c>
      <c r="K380" s="17">
        <v>0.33342810114898702</v>
      </c>
      <c r="L380" s="17">
        <v>0.28313668757016802</v>
      </c>
      <c r="M380" s="17"/>
      <c r="N380" s="17">
        <v>0.31512016934917703</v>
      </c>
      <c r="O380" s="17">
        <v>0.31494129069691201</v>
      </c>
      <c r="P380" s="17">
        <v>0.291484346530686</v>
      </c>
      <c r="Q380" s="17">
        <v>0.32757378312501001</v>
      </c>
      <c r="R380" s="17"/>
      <c r="S380" s="17">
        <v>0.30231705641872397</v>
      </c>
      <c r="T380" s="17">
        <v>0.31716599585629002</v>
      </c>
      <c r="U380" s="17">
        <v>0.388888891685083</v>
      </c>
      <c r="V380" s="17">
        <v>0.35728226374807698</v>
      </c>
      <c r="W380" s="17">
        <v>0.28355812894008298</v>
      </c>
      <c r="X380" s="17">
        <v>0.27267994249449501</v>
      </c>
      <c r="Y380" s="17">
        <v>0.324015740547069</v>
      </c>
      <c r="Z380" s="17">
        <v>0.25219888147744901</v>
      </c>
      <c r="AA380" s="17">
        <v>0.28600077818094699</v>
      </c>
      <c r="AB380" s="17"/>
      <c r="AC380" s="17">
        <v>0.37721705797650201</v>
      </c>
      <c r="AD380" s="17">
        <v>0.29269296071203998</v>
      </c>
      <c r="AE380" s="17">
        <v>0.42430534882370902</v>
      </c>
      <c r="AF380" s="17">
        <v>0.34350570267441299</v>
      </c>
      <c r="AG380" s="17">
        <v>0.306529894419383</v>
      </c>
      <c r="AH380" s="17">
        <v>0.46143596632385098</v>
      </c>
      <c r="AI380" s="17">
        <v>0.27821543301602703</v>
      </c>
      <c r="AJ380" s="17">
        <v>0.22587383862018601</v>
      </c>
      <c r="AK380" s="17">
        <v>0.17603610934672501</v>
      </c>
      <c r="AL380" s="17">
        <v>0.284467241842356</v>
      </c>
      <c r="AM380" s="17"/>
      <c r="AN380" s="17">
        <v>0.25699754301133698</v>
      </c>
      <c r="AO380" s="17">
        <v>0.388565422018819</v>
      </c>
      <c r="AP380" s="17"/>
      <c r="AQ380" s="17">
        <v>0.27878921363825199</v>
      </c>
      <c r="AR380" s="17">
        <v>0.36030410420472497</v>
      </c>
      <c r="AS380" s="17"/>
      <c r="AT380" s="17">
        <v>0.31828141981114699</v>
      </c>
      <c r="AU380" s="17">
        <v>0.28500395556451202</v>
      </c>
      <c r="AV380" s="17"/>
      <c r="AW380" s="17">
        <v>0.311836552430445</v>
      </c>
      <c r="AX380" s="17">
        <v>0.31271118519256003</v>
      </c>
      <c r="AY380" s="17"/>
      <c r="AZ380" s="17">
        <v>0.263013227732808</v>
      </c>
      <c r="BA380" s="17">
        <v>0.36037354931399901</v>
      </c>
    </row>
    <row r="381" spans="2:53" x14ac:dyDescent="0.35">
      <c r="B381" t="s">
        <v>125</v>
      </c>
      <c r="C381" s="17">
        <v>0.29988421549070499</v>
      </c>
      <c r="D381" s="17">
        <v>0.28413052109999298</v>
      </c>
      <c r="E381" s="17">
        <v>0.315547497161347</v>
      </c>
      <c r="F381" s="17"/>
      <c r="G381" s="17">
        <v>0.20905722174261501</v>
      </c>
      <c r="H381" s="17">
        <v>0.26003531006094399</v>
      </c>
      <c r="I381" s="17">
        <v>0.28592565411137699</v>
      </c>
      <c r="J381" s="17">
        <v>0.32083878143352801</v>
      </c>
      <c r="K381" s="17">
        <v>0.34756158767635198</v>
      </c>
      <c r="L381" s="17">
        <v>0.367550042593554</v>
      </c>
      <c r="M381" s="17"/>
      <c r="N381" s="17">
        <v>0.29715145173782898</v>
      </c>
      <c r="O381" s="17">
        <v>0.33394149321591399</v>
      </c>
      <c r="P381" s="17">
        <v>0.28356517010723298</v>
      </c>
      <c r="Q381" s="17">
        <v>0.28823271399796102</v>
      </c>
      <c r="R381" s="17"/>
      <c r="S381" s="17">
        <v>0.282144763295336</v>
      </c>
      <c r="T381" s="17">
        <v>0.31769623898466998</v>
      </c>
      <c r="U381" s="17">
        <v>0.29822603397381398</v>
      </c>
      <c r="V381" s="17">
        <v>0.34058642042436699</v>
      </c>
      <c r="W381" s="17">
        <v>0.29669057205034</v>
      </c>
      <c r="X381" s="17">
        <v>0.30604336601020399</v>
      </c>
      <c r="Y381" s="17">
        <v>0.27096457764612902</v>
      </c>
      <c r="Z381" s="17">
        <v>0.247970767802804</v>
      </c>
      <c r="AA381" s="17">
        <v>0.30617498040610802</v>
      </c>
      <c r="AB381" s="17"/>
      <c r="AC381" s="17">
        <v>0.27527727543570002</v>
      </c>
      <c r="AD381" s="17">
        <v>0.36629280293224797</v>
      </c>
      <c r="AE381" s="17">
        <v>0.336879066062093</v>
      </c>
      <c r="AF381" s="17">
        <v>0.233783550526248</v>
      </c>
      <c r="AG381" s="17">
        <v>0.36048239487877198</v>
      </c>
      <c r="AH381" s="17">
        <v>0.20470947266331099</v>
      </c>
      <c r="AI381" s="17">
        <v>0.37245696792441602</v>
      </c>
      <c r="AJ381" s="17">
        <v>0.30381193102383097</v>
      </c>
      <c r="AK381" s="17">
        <v>0.24392544027198301</v>
      </c>
      <c r="AL381" s="17">
        <v>0.283465666768552</v>
      </c>
      <c r="AM381" s="17"/>
      <c r="AN381" s="17">
        <v>0.248433433436968</v>
      </c>
      <c r="AO381" s="17">
        <v>0.36748525687119599</v>
      </c>
      <c r="AP381" s="17"/>
      <c r="AQ381" s="17">
        <v>0.27715399342529401</v>
      </c>
      <c r="AR381" s="17">
        <v>0.33378708082970499</v>
      </c>
      <c r="AS381" s="17"/>
      <c r="AT381" s="17">
        <v>0.28796638087362902</v>
      </c>
      <c r="AU381" s="17">
        <v>0.36707988358159399</v>
      </c>
      <c r="AV381" s="17"/>
      <c r="AW381" s="17">
        <v>0.29864629122867598</v>
      </c>
      <c r="AX381" s="17">
        <v>0.30125444089187198</v>
      </c>
      <c r="AY381" s="17"/>
      <c r="AZ381" s="17">
        <v>0.24434901283088201</v>
      </c>
      <c r="BA381" s="17">
        <v>0.35410514903264501</v>
      </c>
    </row>
    <row r="382" spans="2:53" x14ac:dyDescent="0.35">
      <c r="B382" t="s">
        <v>190</v>
      </c>
      <c r="C382" s="17">
        <v>0.28429352697136401</v>
      </c>
      <c r="D382" s="17">
        <v>0.306185302144932</v>
      </c>
      <c r="E382" s="17">
        <v>0.26229731332460898</v>
      </c>
      <c r="F382" s="17"/>
      <c r="G382" s="17">
        <v>0.25004038066356099</v>
      </c>
      <c r="H382" s="17">
        <v>0.25635192721725197</v>
      </c>
      <c r="I382" s="17">
        <v>0.25680937926228697</v>
      </c>
      <c r="J382" s="17">
        <v>0.318027661752737</v>
      </c>
      <c r="K382" s="17">
        <v>0.303538199772457</v>
      </c>
      <c r="L382" s="17">
        <v>0.349418947374386</v>
      </c>
      <c r="M382" s="17"/>
      <c r="N382" s="17">
        <v>0.305316682892111</v>
      </c>
      <c r="O382" s="17">
        <v>0.29174906756442598</v>
      </c>
      <c r="P382" s="17">
        <v>0.182881098660647</v>
      </c>
      <c r="Q382" s="17">
        <v>0.19205107746077299</v>
      </c>
      <c r="R382" s="17"/>
      <c r="S382" s="17">
        <v>0.30761114114926502</v>
      </c>
      <c r="T382" s="17">
        <v>0.26281142232494198</v>
      </c>
      <c r="U382" s="17">
        <v>0.36583623213982402</v>
      </c>
      <c r="V382" s="17">
        <v>0.28153196254553398</v>
      </c>
      <c r="W382" s="17">
        <v>0.33464043633162299</v>
      </c>
      <c r="X382" s="17">
        <v>0.229194140692457</v>
      </c>
      <c r="Y382" s="17">
        <v>0.26827365838440498</v>
      </c>
      <c r="Z382" s="17">
        <v>0.27926399276258801</v>
      </c>
      <c r="AA382" s="17">
        <v>0.243646921167879</v>
      </c>
      <c r="AB382" s="17"/>
      <c r="AC382" s="17">
        <v>0.34348411275477903</v>
      </c>
      <c r="AD382" s="17">
        <v>0.19662488232035999</v>
      </c>
      <c r="AE382" s="17">
        <v>0.32031450871176198</v>
      </c>
      <c r="AF382" s="17">
        <v>0.26671922832931999</v>
      </c>
      <c r="AG382" s="17">
        <v>0.220920326298162</v>
      </c>
      <c r="AH382" s="17">
        <v>0.204139667416947</v>
      </c>
      <c r="AI382" s="17">
        <v>0.28315578470526698</v>
      </c>
      <c r="AJ382" s="17">
        <v>0.30914946150365602</v>
      </c>
      <c r="AK382" s="17">
        <v>0.39960580105737298</v>
      </c>
      <c r="AL382" s="17">
        <v>0.29780683794900398</v>
      </c>
      <c r="AM382" s="17"/>
      <c r="AN382" s="17">
        <v>0.27042072093364</v>
      </c>
      <c r="AO382" s="17">
        <v>0.305748685907266</v>
      </c>
      <c r="AP382" s="17"/>
      <c r="AQ382" s="17">
        <v>0.281837443678643</v>
      </c>
      <c r="AR382" s="17">
        <v>0.29937192072132002</v>
      </c>
      <c r="AS382" s="17"/>
      <c r="AT382" s="17">
        <v>0.291451367718983</v>
      </c>
      <c r="AU382" s="17">
        <v>0.23838848059839701</v>
      </c>
      <c r="AV382" s="17"/>
      <c r="AW382" s="17">
        <v>0.25783464328268002</v>
      </c>
      <c r="AX382" s="17">
        <v>0.31633464822439999</v>
      </c>
      <c r="AY382" s="17"/>
      <c r="AZ382" s="17">
        <v>0.26367747469557401</v>
      </c>
      <c r="BA382" s="17">
        <v>0.304421689772713</v>
      </c>
    </row>
    <row r="383" spans="2:53" x14ac:dyDescent="0.35">
      <c r="B383" t="s">
        <v>118</v>
      </c>
      <c r="C383" s="17">
        <v>0.28227511269877698</v>
      </c>
      <c r="D383" s="17">
        <v>0.27039691722484199</v>
      </c>
      <c r="E383" s="17">
        <v>0.29440726061647898</v>
      </c>
      <c r="F383" s="17"/>
      <c r="G383" s="17">
        <v>0.18308624858453301</v>
      </c>
      <c r="H383" s="17">
        <v>0.344788534844501</v>
      </c>
      <c r="I383" s="17">
        <v>0.28086962827171102</v>
      </c>
      <c r="J383" s="17">
        <v>0.26085785386599097</v>
      </c>
      <c r="K383" s="17">
        <v>0.25159294024680801</v>
      </c>
      <c r="L383" s="17">
        <v>0.29697633145124003</v>
      </c>
      <c r="M383" s="17"/>
      <c r="N383" s="17">
        <v>0.30776773295132098</v>
      </c>
      <c r="O383" s="17">
        <v>0.21622674765244301</v>
      </c>
      <c r="P383" s="17">
        <v>0.238746608466685</v>
      </c>
      <c r="Q383" s="17">
        <v>0.12881099150622699</v>
      </c>
      <c r="R383" s="17"/>
      <c r="S383" s="17">
        <v>0.31953003668943902</v>
      </c>
      <c r="T383" s="17">
        <v>0.33333465662400202</v>
      </c>
      <c r="U383" s="17">
        <v>0.28259963288400403</v>
      </c>
      <c r="V383" s="17">
        <v>0.24242998612869801</v>
      </c>
      <c r="W383" s="17">
        <v>0.29882228957157497</v>
      </c>
      <c r="X383" s="17">
        <v>0.24523957762721499</v>
      </c>
      <c r="Y383" s="17">
        <v>0.223697610609259</v>
      </c>
      <c r="Z383" s="17">
        <v>0.212449436978941</v>
      </c>
      <c r="AA383" s="17">
        <v>0.29595817072206099</v>
      </c>
      <c r="AB383" s="17"/>
      <c r="AC383" s="17">
        <v>0.36114365785242403</v>
      </c>
      <c r="AD383" s="17">
        <v>0.28691253969533198</v>
      </c>
      <c r="AE383" s="17">
        <v>0.219902802964065</v>
      </c>
      <c r="AF383" s="17">
        <v>0.26250352988111803</v>
      </c>
      <c r="AG383" s="17">
        <v>0.30121694408894201</v>
      </c>
      <c r="AH383" s="17">
        <v>0.27561968742166298</v>
      </c>
      <c r="AI383" s="17">
        <v>0.30753578593512498</v>
      </c>
      <c r="AJ383" s="17">
        <v>0.32754275917619002</v>
      </c>
      <c r="AK383" s="17">
        <v>0.44512289404222299</v>
      </c>
      <c r="AL383" s="17">
        <v>0.22388841403016499</v>
      </c>
      <c r="AM383" s="17"/>
      <c r="AN383" s="17">
        <v>0.30903293961547001</v>
      </c>
      <c r="AO383" s="17">
        <v>0.24187710752127101</v>
      </c>
      <c r="AP383" s="17"/>
      <c r="AQ383" s="17">
        <v>0.28979700770975497</v>
      </c>
      <c r="AR383" s="17">
        <v>0.27475261743680401</v>
      </c>
      <c r="AS383" s="17"/>
      <c r="AT383" s="17">
        <v>0.28466899883959901</v>
      </c>
      <c r="AU383" s="17">
        <v>0.273030307504189</v>
      </c>
      <c r="AV383" s="17"/>
      <c r="AW383" s="17">
        <v>0.27142039709888499</v>
      </c>
      <c r="AX383" s="17">
        <v>0.29548457718775301</v>
      </c>
      <c r="AY383" s="17"/>
      <c r="AZ383" s="17">
        <v>0.29317488516255302</v>
      </c>
      <c r="BA383" s="17">
        <v>0.27163328895320099</v>
      </c>
    </row>
    <row r="384" spans="2:53" x14ac:dyDescent="0.35">
      <c r="B384" t="s">
        <v>116</v>
      </c>
      <c r="C384" s="17">
        <v>0.25477186057094298</v>
      </c>
      <c r="D384" s="17">
        <v>0.25914307474346998</v>
      </c>
      <c r="E384" s="17">
        <v>0.25062985543608401</v>
      </c>
      <c r="F384" s="17"/>
      <c r="G384" s="17">
        <v>0.24220004713031401</v>
      </c>
      <c r="H384" s="17">
        <v>0.23217902650325101</v>
      </c>
      <c r="I384" s="17">
        <v>0.27537369068851802</v>
      </c>
      <c r="J384" s="17">
        <v>0.24934025749484001</v>
      </c>
      <c r="K384" s="17">
        <v>0.26363124962656898</v>
      </c>
      <c r="L384" s="17">
        <v>0.25083370516905001</v>
      </c>
      <c r="M384" s="17"/>
      <c r="N384" s="17">
        <v>0.26887551935632698</v>
      </c>
      <c r="O384" s="17">
        <v>0.18199224120583099</v>
      </c>
      <c r="P384" s="17">
        <v>0.23408235877983399</v>
      </c>
      <c r="Q384" s="17">
        <v>0.23752152037138399</v>
      </c>
      <c r="R384" s="17"/>
      <c r="S384" s="17">
        <v>0.23482010195870801</v>
      </c>
      <c r="T384" s="17">
        <v>0.24779499502302099</v>
      </c>
      <c r="U384" s="17">
        <v>0.25250766479664499</v>
      </c>
      <c r="V384" s="17">
        <v>0.25131882146343798</v>
      </c>
      <c r="W384" s="17">
        <v>0.26368839995172499</v>
      </c>
      <c r="X384" s="17">
        <v>0.29172162031795801</v>
      </c>
      <c r="Y384" s="17">
        <v>0.28587775478419503</v>
      </c>
      <c r="Z384" s="17">
        <v>0.238496676554626</v>
      </c>
      <c r="AA384" s="17">
        <v>0.24028455635555901</v>
      </c>
      <c r="AB384" s="17"/>
      <c r="AC384" s="17">
        <v>0.29256566385434801</v>
      </c>
      <c r="AD384" s="17">
        <v>0.19254530276505799</v>
      </c>
      <c r="AE384" s="17">
        <v>0.25805287720602998</v>
      </c>
      <c r="AF384" s="17">
        <v>0.29249850470823002</v>
      </c>
      <c r="AG384" s="17">
        <v>0.23501370329391599</v>
      </c>
      <c r="AH384" s="17">
        <v>0.30996219001702302</v>
      </c>
      <c r="AI384" s="17">
        <v>0.21597993988654199</v>
      </c>
      <c r="AJ384" s="17">
        <v>0.26165122694822701</v>
      </c>
      <c r="AK384" s="17">
        <v>0.272349889718774</v>
      </c>
      <c r="AL384" s="17">
        <v>0.278825121990665</v>
      </c>
      <c r="AM384" s="17"/>
      <c r="AN384" s="17">
        <v>0.27540679740420398</v>
      </c>
      <c r="AO384" s="17">
        <v>0.228457028145028</v>
      </c>
      <c r="AP384" s="17"/>
      <c r="AQ384" s="17">
        <v>0.274079447348754</v>
      </c>
      <c r="AR384" s="17">
        <v>0.23637897614897899</v>
      </c>
      <c r="AS384" s="17"/>
      <c r="AT384" s="17">
        <v>0.25734021891315301</v>
      </c>
      <c r="AU384" s="17">
        <v>0.236310983156992</v>
      </c>
      <c r="AV384" s="17"/>
      <c r="AW384" s="17">
        <v>0.24302125042969</v>
      </c>
      <c r="AX384" s="17">
        <v>0.27066637921567999</v>
      </c>
      <c r="AY384" s="17"/>
      <c r="AZ384" s="17">
        <v>0.260666167840511</v>
      </c>
      <c r="BA384" s="17">
        <v>0.249017045112779</v>
      </c>
    </row>
    <row r="385" spans="2:53" x14ac:dyDescent="0.35">
      <c r="B385" t="s">
        <v>191</v>
      </c>
      <c r="C385" s="17">
        <v>0.205647455908849</v>
      </c>
      <c r="D385" s="17">
        <v>0.237778215671517</v>
      </c>
      <c r="E385" s="17">
        <v>0.173701710204203</v>
      </c>
      <c r="F385" s="17"/>
      <c r="G385" s="17">
        <v>0.212394467428943</v>
      </c>
      <c r="H385" s="17">
        <v>0.195706071118076</v>
      </c>
      <c r="I385" s="17">
        <v>0.214706453896436</v>
      </c>
      <c r="J385" s="17">
        <v>0.20609169377228101</v>
      </c>
      <c r="K385" s="17">
        <v>0.163042187811057</v>
      </c>
      <c r="L385" s="17">
        <v>0.27997723395917401</v>
      </c>
      <c r="M385" s="17"/>
      <c r="N385" s="17">
        <v>0.20482854457788099</v>
      </c>
      <c r="O385" s="17">
        <v>0.21945078466443599</v>
      </c>
      <c r="P385" s="17">
        <v>0.25322964945808801</v>
      </c>
      <c r="Q385" s="17">
        <v>6.4162213671352497E-2</v>
      </c>
      <c r="R385" s="17"/>
      <c r="S385" s="17">
        <v>0.20949975825004699</v>
      </c>
      <c r="T385" s="17">
        <v>0.219976669512779</v>
      </c>
      <c r="U385" s="17">
        <v>0.16927106595203201</v>
      </c>
      <c r="V385" s="17">
        <v>0.18894081247330699</v>
      </c>
      <c r="W385" s="17">
        <v>0.189236132500087</v>
      </c>
      <c r="X385" s="17">
        <v>0.1917817759947</v>
      </c>
      <c r="Y385" s="17">
        <v>0.18743319671363601</v>
      </c>
      <c r="Z385" s="17">
        <v>0.25676627510169903</v>
      </c>
      <c r="AA385" s="17">
        <v>0.241771174683623</v>
      </c>
      <c r="AB385" s="17"/>
      <c r="AC385" s="17">
        <v>0.183891643850954</v>
      </c>
      <c r="AD385" s="17">
        <v>0.18467710533301901</v>
      </c>
      <c r="AE385" s="17">
        <v>0.25101255811603401</v>
      </c>
      <c r="AF385" s="17">
        <v>0.24116328516352301</v>
      </c>
      <c r="AG385" s="17">
        <v>0.23391203470812</v>
      </c>
      <c r="AH385" s="17">
        <v>0.226709887232621</v>
      </c>
      <c r="AI385" s="17">
        <v>0.226009584328207</v>
      </c>
      <c r="AJ385" s="17">
        <v>0.186398787293758</v>
      </c>
      <c r="AK385" s="17">
        <v>0.16214568112776301</v>
      </c>
      <c r="AL385" s="17">
        <v>0.180114595470695</v>
      </c>
      <c r="AM385" s="17"/>
      <c r="AN385" s="17">
        <v>0.21776456772333699</v>
      </c>
      <c r="AO385" s="17">
        <v>0.188725791911874</v>
      </c>
      <c r="AP385" s="17"/>
      <c r="AQ385" s="17">
        <v>0.231867962673071</v>
      </c>
      <c r="AR385" s="17">
        <v>0.170550407196674</v>
      </c>
      <c r="AS385" s="17"/>
      <c r="AT385" s="17">
        <v>0.21662779990632799</v>
      </c>
      <c r="AU385" s="17">
        <v>0.14076517733433999</v>
      </c>
      <c r="AV385" s="17"/>
      <c r="AW385" s="17">
        <v>0.20737681309078199</v>
      </c>
      <c r="AX385" s="17">
        <v>0.204100192198923</v>
      </c>
      <c r="AY385" s="17"/>
      <c r="AZ385" s="17">
        <v>0.23041220019399899</v>
      </c>
      <c r="BA385" s="17">
        <v>0.181468782027109</v>
      </c>
    </row>
    <row r="386" spans="2:53" x14ac:dyDescent="0.35">
      <c r="B386" t="s">
        <v>192</v>
      </c>
      <c r="C386" s="17">
        <v>0.190818324030017</v>
      </c>
      <c r="D386" s="17">
        <v>0.20350821070907399</v>
      </c>
      <c r="E386" s="17">
        <v>0.17776065364121199</v>
      </c>
      <c r="F386" s="17"/>
      <c r="G386" s="17">
        <v>0.17934216062615599</v>
      </c>
      <c r="H386" s="17">
        <v>0.21572286047536601</v>
      </c>
      <c r="I386" s="17">
        <v>0.24406255570511701</v>
      </c>
      <c r="J386" s="17">
        <v>0.16703988190697899</v>
      </c>
      <c r="K386" s="17">
        <v>0.135718152347483</v>
      </c>
      <c r="L386" s="17">
        <v>0.11249912126942301</v>
      </c>
      <c r="M386" s="17"/>
      <c r="N386" s="17">
        <v>0.20113357734242701</v>
      </c>
      <c r="O386" s="17">
        <v>0.160416859348951</v>
      </c>
      <c r="P386" s="17">
        <v>0.15390726891128301</v>
      </c>
      <c r="Q386" s="17">
        <v>0.193542931377579</v>
      </c>
      <c r="R386" s="17"/>
      <c r="S386" s="17">
        <v>0.21497183662984201</v>
      </c>
      <c r="T386" s="17">
        <v>0.183699538523451</v>
      </c>
      <c r="U386" s="17">
        <v>0.17910825256666699</v>
      </c>
      <c r="V386" s="17">
        <v>0.21749215785213499</v>
      </c>
      <c r="W386" s="17">
        <v>0.146851764469551</v>
      </c>
      <c r="X386" s="17">
        <v>0.24523958022607001</v>
      </c>
      <c r="Y386" s="17">
        <v>0.17472053745298399</v>
      </c>
      <c r="Z386" s="17">
        <v>0.13261125091630499</v>
      </c>
      <c r="AA386" s="17">
        <v>0.17937282387495701</v>
      </c>
      <c r="AB386" s="17"/>
      <c r="AC386" s="17">
        <v>0.214670355755127</v>
      </c>
      <c r="AD386" s="17">
        <v>0.17652668228426699</v>
      </c>
      <c r="AE386" s="17">
        <v>0.23795580711946501</v>
      </c>
      <c r="AF386" s="17">
        <v>0.21498661277175099</v>
      </c>
      <c r="AG386" s="17">
        <v>0.136090533480069</v>
      </c>
      <c r="AH386" s="17">
        <v>0.23255904693663701</v>
      </c>
      <c r="AI386" s="17">
        <v>0.14931090983900799</v>
      </c>
      <c r="AJ386" s="17">
        <v>0.241394198197938</v>
      </c>
      <c r="AK386" s="17">
        <v>0.189021209851129</v>
      </c>
      <c r="AL386" s="17">
        <v>0.17925022710845301</v>
      </c>
      <c r="AM386" s="17"/>
      <c r="AN386" s="17">
        <v>0.24023407813542499</v>
      </c>
      <c r="AO386" s="17">
        <v>0.126919269593955</v>
      </c>
      <c r="AP386" s="17"/>
      <c r="AQ386" s="17">
        <v>0.23292778737110401</v>
      </c>
      <c r="AR386" s="17">
        <v>0.138079399468749</v>
      </c>
      <c r="AS386" s="17"/>
      <c r="AT386" s="17">
        <v>0.20257544448692699</v>
      </c>
      <c r="AU386" s="17">
        <v>0.13003776033015399</v>
      </c>
      <c r="AV386" s="17"/>
      <c r="AW386" s="17">
        <v>0.181408075723416</v>
      </c>
      <c r="AX386" s="17">
        <v>0.20291382216586901</v>
      </c>
      <c r="AY386" s="17"/>
      <c r="AZ386" s="17">
        <v>0.23520634893838199</v>
      </c>
      <c r="BA386" s="17">
        <v>0.147480764548027</v>
      </c>
    </row>
    <row r="387" spans="2:53" x14ac:dyDescent="0.35">
      <c r="B387" t="s">
        <v>122</v>
      </c>
      <c r="C387" s="17">
        <v>0.13647770343854501</v>
      </c>
      <c r="D387" s="17">
        <v>0.12532994863097199</v>
      </c>
      <c r="E387" s="17">
        <v>0.14774824208201801</v>
      </c>
      <c r="F387" s="17"/>
      <c r="G387" s="17">
        <v>0.218561751172172</v>
      </c>
      <c r="H387" s="17">
        <v>0.16390599998059399</v>
      </c>
      <c r="I387" s="17">
        <v>0.15048159897427499</v>
      </c>
      <c r="J387" s="17">
        <v>0.14527639010958299</v>
      </c>
      <c r="K387" s="17">
        <v>5.5566723755606999E-2</v>
      </c>
      <c r="L387" s="17">
        <v>8.8750465948649299E-2</v>
      </c>
      <c r="M387" s="17"/>
      <c r="N387" s="17">
        <v>0.13775819445538801</v>
      </c>
      <c r="O387" s="17">
        <v>0.12716925013483901</v>
      </c>
      <c r="P387" s="17">
        <v>0.12794512435775099</v>
      </c>
      <c r="Q387" s="17">
        <v>0.159552749560957</v>
      </c>
      <c r="R387" s="17"/>
      <c r="S387" s="17">
        <v>0.15469227868254601</v>
      </c>
      <c r="T387" s="17">
        <v>0.14276885817979201</v>
      </c>
      <c r="U387" s="17">
        <v>9.6065127165649106E-2</v>
      </c>
      <c r="V387" s="17">
        <v>0.117094010996391</v>
      </c>
      <c r="W387" s="17">
        <v>0.16561616045576699</v>
      </c>
      <c r="X387" s="17">
        <v>9.1992319437314396E-2</v>
      </c>
      <c r="Y387" s="17">
        <v>0.14522112587240199</v>
      </c>
      <c r="Z387" s="17">
        <v>0.20788203185797099</v>
      </c>
      <c r="AA387" s="17">
        <v>0.13378630601114599</v>
      </c>
      <c r="AB387" s="17"/>
      <c r="AC387" s="17">
        <v>8.7132364760247993E-2</v>
      </c>
      <c r="AD387" s="17">
        <v>0.14733472714829399</v>
      </c>
      <c r="AE387" s="17">
        <v>0.133778087996236</v>
      </c>
      <c r="AF387" s="17">
        <v>0.19031869912954999</v>
      </c>
      <c r="AG387" s="17">
        <v>0.130236117348766</v>
      </c>
      <c r="AH387" s="17">
        <v>0.17045339230468901</v>
      </c>
      <c r="AI387" s="17">
        <v>0.120885879702683</v>
      </c>
      <c r="AJ387" s="17">
        <v>0.12559939332509301</v>
      </c>
      <c r="AK387" s="17">
        <v>0.150153674485132</v>
      </c>
      <c r="AL387" s="17">
        <v>0.124875820534186</v>
      </c>
      <c r="AM387" s="17"/>
      <c r="AN387" s="17">
        <v>0.16495044469900999</v>
      </c>
      <c r="AO387" s="17">
        <v>0.103972287974304</v>
      </c>
      <c r="AP387" s="17"/>
      <c r="AQ387" s="17">
        <v>0.160291147994577</v>
      </c>
      <c r="AR387" s="17">
        <v>0.107735254363606</v>
      </c>
      <c r="AS387" s="17"/>
      <c r="AT387" s="17">
        <v>0.14155916901357199</v>
      </c>
      <c r="AU387" s="17">
        <v>0.117242902422696</v>
      </c>
      <c r="AV387" s="17"/>
      <c r="AW387" s="17">
        <v>0.129268394033422</v>
      </c>
      <c r="AX387" s="17">
        <v>0.14555196780754201</v>
      </c>
      <c r="AY387" s="17"/>
      <c r="AZ387" s="17">
        <v>0.16027975164973701</v>
      </c>
      <c r="BA387" s="17">
        <v>0.113238942933314</v>
      </c>
    </row>
    <row r="388" spans="2:53" x14ac:dyDescent="0.35">
      <c r="B388" t="s">
        <v>193</v>
      </c>
      <c r="C388" s="17">
        <v>0.13417403988496501</v>
      </c>
      <c r="D388" s="17">
        <v>0.13697767011168199</v>
      </c>
      <c r="E388" s="17">
        <v>0.13149112120230599</v>
      </c>
      <c r="F388" s="17"/>
      <c r="G388" s="17">
        <v>0.16155353418037899</v>
      </c>
      <c r="H388" s="17">
        <v>0.22022328926965101</v>
      </c>
      <c r="I388" s="17">
        <v>0.133993217687667</v>
      </c>
      <c r="J388" s="17">
        <v>0.14734877223015999</v>
      </c>
      <c r="K388" s="17">
        <v>4.4760399657594797E-2</v>
      </c>
      <c r="L388" s="17">
        <v>1.03325637289688E-2</v>
      </c>
      <c r="M388" s="17"/>
      <c r="N388" s="17">
        <v>0.14457425679095401</v>
      </c>
      <c r="O388" s="17">
        <v>0.103504581036929</v>
      </c>
      <c r="P388" s="17">
        <v>9.7155970368780598E-2</v>
      </c>
      <c r="Q388" s="17">
        <v>0.13853759601221499</v>
      </c>
      <c r="R388" s="17"/>
      <c r="S388" s="17">
        <v>0.175603918858318</v>
      </c>
      <c r="T388" s="17">
        <v>0.13909163795816501</v>
      </c>
      <c r="U388" s="17">
        <v>7.3205937914732094E-2</v>
      </c>
      <c r="V388" s="17">
        <v>0.124756025718609</v>
      </c>
      <c r="W388" s="17">
        <v>0.100375023975093</v>
      </c>
      <c r="X388" s="17">
        <v>0.204079029569568</v>
      </c>
      <c r="Y388" s="17">
        <v>0.12370641492765699</v>
      </c>
      <c r="Z388" s="17">
        <v>0.13261125003979701</v>
      </c>
      <c r="AA388" s="17">
        <v>0.109990321804374</v>
      </c>
      <c r="AB388" s="17"/>
      <c r="AC388" s="17">
        <v>0.12440486237350699</v>
      </c>
      <c r="AD388" s="17">
        <v>8.55564578827816E-2</v>
      </c>
      <c r="AE388" s="17">
        <v>0.14992481376380201</v>
      </c>
      <c r="AF388" s="17">
        <v>0.14617853385358401</v>
      </c>
      <c r="AG388" s="17">
        <v>0.12935044158595799</v>
      </c>
      <c r="AH388" s="17">
        <v>0.14522208048894999</v>
      </c>
      <c r="AI388" s="17">
        <v>0.11651496675409</v>
      </c>
      <c r="AJ388" s="17">
        <v>0.13004835955670699</v>
      </c>
      <c r="AK388" s="17">
        <v>0.129987410442436</v>
      </c>
      <c r="AL388" s="17">
        <v>0.13302136962772099</v>
      </c>
      <c r="AM388" s="17"/>
      <c r="AN388" s="17">
        <v>0.19830087227672</v>
      </c>
      <c r="AO388" s="17">
        <v>5.5116759703320403E-2</v>
      </c>
      <c r="AP388" s="17"/>
      <c r="AQ388" s="17">
        <v>0.168439391507157</v>
      </c>
      <c r="AR388" s="17">
        <v>9.2667424811753704E-2</v>
      </c>
      <c r="AS388" s="17"/>
      <c r="AT388" s="17">
        <v>0.143010489543686</v>
      </c>
      <c r="AU388" s="17">
        <v>8.5652068183818E-2</v>
      </c>
      <c r="AV388" s="17"/>
      <c r="AW388" s="17">
        <v>0.12805776442133601</v>
      </c>
      <c r="AX388" s="17">
        <v>0.141083957787145</v>
      </c>
      <c r="AY388" s="17"/>
      <c r="AZ388" s="17">
        <v>0.19347260426773599</v>
      </c>
      <c r="BA388" s="17">
        <v>7.6278806509743599E-2</v>
      </c>
    </row>
    <row r="389" spans="2:53" x14ac:dyDescent="0.35">
      <c r="B389" t="s">
        <v>124</v>
      </c>
      <c r="C389" s="17">
        <v>0.128527714508194</v>
      </c>
      <c r="D389" s="17">
        <v>0.14210510202438001</v>
      </c>
      <c r="E389" s="17">
        <v>0.114526502703828</v>
      </c>
      <c r="F389" s="17"/>
      <c r="G389" s="17">
        <v>0.11159905133226</v>
      </c>
      <c r="H389" s="17">
        <v>0.184212182159676</v>
      </c>
      <c r="I389" s="17">
        <v>0.15740043844246701</v>
      </c>
      <c r="J389" s="17">
        <v>0.12495813489558601</v>
      </c>
      <c r="K389" s="17">
        <v>5.3190196896596403E-2</v>
      </c>
      <c r="L389" s="17">
        <v>3.5574110003749999E-2</v>
      </c>
      <c r="M389" s="17"/>
      <c r="N389" s="17">
        <v>0.13849923922986099</v>
      </c>
      <c r="O389" s="17">
        <v>0.12158262506588099</v>
      </c>
      <c r="P389" s="17">
        <v>7.8513177043535706E-2</v>
      </c>
      <c r="Q389" s="17">
        <v>0.12418177194814101</v>
      </c>
      <c r="R389" s="17"/>
      <c r="S389" s="17">
        <v>0.13593934501504401</v>
      </c>
      <c r="T389" s="17">
        <v>0.100244553572038</v>
      </c>
      <c r="U389" s="17">
        <v>6.8190612560259004E-2</v>
      </c>
      <c r="V389" s="17">
        <v>0.16053444693107299</v>
      </c>
      <c r="W389" s="17">
        <v>0.17874860273976501</v>
      </c>
      <c r="X389" s="17">
        <v>0.16854075101941701</v>
      </c>
      <c r="Y389" s="17">
        <v>0.11286732768706401</v>
      </c>
      <c r="Z389" s="17">
        <v>0.106564006339703</v>
      </c>
      <c r="AA389" s="17">
        <v>0.128288780876499</v>
      </c>
      <c r="AB389" s="17"/>
      <c r="AC389" s="17">
        <v>0.14169478554361301</v>
      </c>
      <c r="AD389" s="17">
        <v>0.128260925017639</v>
      </c>
      <c r="AE389" s="17">
        <v>0.12028542561918799</v>
      </c>
      <c r="AF389" s="17">
        <v>0.16349370328004201</v>
      </c>
      <c r="AG389" s="17">
        <v>0.105752935398359</v>
      </c>
      <c r="AH389" s="17">
        <v>9.1866464801826697E-2</v>
      </c>
      <c r="AI389" s="17">
        <v>9.8660251084830994E-2</v>
      </c>
      <c r="AJ389" s="17">
        <v>0.160990765813875</v>
      </c>
      <c r="AK389" s="17">
        <v>0.19846046363675299</v>
      </c>
      <c r="AL389" s="17">
        <v>7.1512669358236899E-2</v>
      </c>
      <c r="AM389" s="17"/>
      <c r="AN389" s="17">
        <v>0.17761765861016399</v>
      </c>
      <c r="AO389" s="17">
        <v>6.4870507601286598E-2</v>
      </c>
      <c r="AP389" s="17"/>
      <c r="AQ389" s="17">
        <v>0.158057569141623</v>
      </c>
      <c r="AR389" s="17">
        <v>8.8281493740188094E-2</v>
      </c>
      <c r="AS389" s="17"/>
      <c r="AT389" s="17">
        <v>0.14042124329074901</v>
      </c>
      <c r="AU389" s="17">
        <v>6.3055308494673307E-2</v>
      </c>
      <c r="AV389" s="17"/>
      <c r="AW389" s="17">
        <v>0.127709011782976</v>
      </c>
      <c r="AX389" s="17">
        <v>0.12982811788311799</v>
      </c>
      <c r="AY389" s="17"/>
      <c r="AZ389" s="17">
        <v>0.19462184017001199</v>
      </c>
      <c r="BA389" s="17">
        <v>6.3997740304737302E-2</v>
      </c>
    </row>
    <row r="390" spans="2:53" x14ac:dyDescent="0.35">
      <c r="B390" t="s">
        <v>121</v>
      </c>
      <c r="C390" s="17">
        <v>0.121675768616681</v>
      </c>
      <c r="D390" s="17">
        <v>0.124712350362109</v>
      </c>
      <c r="E390" s="17">
        <v>0.11874865417961999</v>
      </c>
      <c r="F390" s="17"/>
      <c r="G390" s="17">
        <v>0.189525326339089</v>
      </c>
      <c r="H390" s="17">
        <v>0.171766611558126</v>
      </c>
      <c r="I390" s="17">
        <v>0.13549799110937999</v>
      </c>
      <c r="J390" s="17">
        <v>0.10421291377249201</v>
      </c>
      <c r="K390" s="17">
        <v>7.3057233329907906E-2</v>
      </c>
      <c r="L390" s="17">
        <v>3.1867989129713399E-2</v>
      </c>
      <c r="M390" s="17"/>
      <c r="N390" s="17">
        <v>0.13625373158118201</v>
      </c>
      <c r="O390" s="17">
        <v>8.9329655276264797E-2</v>
      </c>
      <c r="P390" s="17">
        <v>5.4115790418788903E-2</v>
      </c>
      <c r="Q390" s="17">
        <v>0.12073355391307899</v>
      </c>
      <c r="R390" s="17"/>
      <c r="S390" s="17">
        <v>0.144665462495043</v>
      </c>
      <c r="T390" s="17">
        <v>7.5170996549052294E-2</v>
      </c>
      <c r="U390" s="17">
        <v>7.8414742427768205E-2</v>
      </c>
      <c r="V390" s="17">
        <v>0.15301740768750799</v>
      </c>
      <c r="W390" s="17">
        <v>0.11811303328466299</v>
      </c>
      <c r="X390" s="17">
        <v>0.14327526156127701</v>
      </c>
      <c r="Y390" s="17">
        <v>0.125906928477935</v>
      </c>
      <c r="Z390" s="17">
        <v>0.199425811004485</v>
      </c>
      <c r="AA390" s="17">
        <v>0.109990322708514</v>
      </c>
      <c r="AB390" s="17"/>
      <c r="AC390" s="17">
        <v>9.5149558845481805E-2</v>
      </c>
      <c r="AD390" s="17">
        <v>7.1876086372757497E-2</v>
      </c>
      <c r="AE390" s="17">
        <v>0.13642717517168301</v>
      </c>
      <c r="AF390" s="17">
        <v>0.115539499888187</v>
      </c>
      <c r="AG390" s="17">
        <v>0.337369077575778</v>
      </c>
      <c r="AH390" s="17">
        <v>0.14518208474465799</v>
      </c>
      <c r="AI390" s="17">
        <v>0.124786252083877</v>
      </c>
      <c r="AJ390" s="17">
        <v>0.113321491251624</v>
      </c>
      <c r="AK390" s="17">
        <v>0.18808418374791999</v>
      </c>
      <c r="AL390" s="17">
        <v>0.145247197308051</v>
      </c>
      <c r="AM390" s="17"/>
      <c r="AN390" s="17">
        <v>0.15986286160591701</v>
      </c>
      <c r="AO390" s="17">
        <v>7.6138009109854396E-2</v>
      </c>
      <c r="AP390" s="17"/>
      <c r="AQ390" s="17">
        <v>0.14995427180415999</v>
      </c>
      <c r="AR390" s="17">
        <v>8.4011951334246701E-2</v>
      </c>
      <c r="AS390" s="17"/>
      <c r="AT390" s="17">
        <v>0.124606822115725</v>
      </c>
      <c r="AU390" s="17">
        <v>0.112748632331055</v>
      </c>
      <c r="AV390" s="17"/>
      <c r="AW390" s="17">
        <v>0.111845803880516</v>
      </c>
      <c r="AX390" s="17">
        <v>0.132597547859309</v>
      </c>
      <c r="AY390" s="17"/>
      <c r="AZ390" s="17">
        <v>0.16809696670594501</v>
      </c>
      <c r="BA390" s="17">
        <v>7.6353152042237402E-2</v>
      </c>
    </row>
    <row r="391" spans="2:53" x14ac:dyDescent="0.35">
      <c r="B391" t="s">
        <v>194</v>
      </c>
      <c r="C391" s="17">
        <v>0.117191656994956</v>
      </c>
      <c r="D391" s="17">
        <v>0.12513867518218699</v>
      </c>
      <c r="E391" s="17">
        <v>0.109350072005236</v>
      </c>
      <c r="F391" s="17"/>
      <c r="G391" s="17">
        <v>0.115565631601059</v>
      </c>
      <c r="H391" s="17">
        <v>0.18204077399561699</v>
      </c>
      <c r="I391" s="17">
        <v>0.13621330392015299</v>
      </c>
      <c r="J391" s="17">
        <v>9.6566671658592507E-2</v>
      </c>
      <c r="K391" s="17">
        <v>6.8524309656935803E-2</v>
      </c>
      <c r="L391" s="17">
        <v>2.0877572923182101E-2</v>
      </c>
      <c r="M391" s="17"/>
      <c r="N391" s="17">
        <v>0.129034501968146</v>
      </c>
      <c r="O391" s="17">
        <v>6.93284411809129E-2</v>
      </c>
      <c r="P391" s="17">
        <v>0.11181979352502799</v>
      </c>
      <c r="Q391" s="17">
        <v>5.8084136151823298E-2</v>
      </c>
      <c r="R391" s="17"/>
      <c r="S391" s="17">
        <v>0.17548525608549001</v>
      </c>
      <c r="T391" s="17">
        <v>9.9667533156693994E-2</v>
      </c>
      <c r="U391" s="17">
        <v>6.5586211853748605E-2</v>
      </c>
      <c r="V391" s="17">
        <v>9.4397914050301901E-2</v>
      </c>
      <c r="W391" s="17">
        <v>0.131929733502995</v>
      </c>
      <c r="X391" s="17">
        <v>0.129254294855744</v>
      </c>
      <c r="Y391" s="17">
        <v>9.3880068078345896E-2</v>
      </c>
      <c r="Z391" s="17">
        <v>0.10588542458168999</v>
      </c>
      <c r="AA391" s="17">
        <v>0.128677903919547</v>
      </c>
      <c r="AB391" s="17"/>
      <c r="AC391" s="17">
        <v>0.11669643484659201</v>
      </c>
      <c r="AD391" s="17">
        <v>9.1885782800773502E-2</v>
      </c>
      <c r="AE391" s="17">
        <v>0.104250475265911</v>
      </c>
      <c r="AF391" s="17">
        <v>0.14130987368290601</v>
      </c>
      <c r="AG391" s="17">
        <v>0.171805034968046</v>
      </c>
      <c r="AH391" s="17">
        <v>0.122894297488189</v>
      </c>
      <c r="AI391" s="17">
        <v>0.104583755599297</v>
      </c>
      <c r="AJ391" s="17">
        <v>0.12322135204403201</v>
      </c>
      <c r="AK391" s="17">
        <v>0.16380941390322601</v>
      </c>
      <c r="AL391" s="17">
        <v>0.10415006857017001</v>
      </c>
      <c r="AM391" s="17"/>
      <c r="AN391" s="17">
        <v>0.160235846145028</v>
      </c>
      <c r="AO391" s="17">
        <v>5.9126474195399001E-2</v>
      </c>
      <c r="AP391" s="17"/>
      <c r="AQ391" s="17">
        <v>0.13419439301743799</v>
      </c>
      <c r="AR391" s="17">
        <v>9.2005461328373797E-2</v>
      </c>
      <c r="AS391" s="17"/>
      <c r="AT391" s="17">
        <v>0.123286176018476</v>
      </c>
      <c r="AU391" s="17">
        <v>8.0315593133409205E-2</v>
      </c>
      <c r="AV391" s="17"/>
      <c r="AW391" s="17">
        <v>0.128474699219014</v>
      </c>
      <c r="AX391" s="17">
        <v>0.103795661015679</v>
      </c>
      <c r="AY391" s="17"/>
      <c r="AZ391" s="17">
        <v>0.176764521697403</v>
      </c>
      <c r="BA391" s="17">
        <v>5.90286147581233E-2</v>
      </c>
    </row>
    <row r="392" spans="2:53" x14ac:dyDescent="0.35">
      <c r="B392" t="s">
        <v>120</v>
      </c>
      <c r="C392" s="17">
        <v>0.114905493052863</v>
      </c>
      <c r="D392" s="17">
        <v>0.115047955444696</v>
      </c>
      <c r="E392" s="17">
        <v>0.114866406951221</v>
      </c>
      <c r="F392" s="17"/>
      <c r="G392" s="17">
        <v>0.233158736130329</v>
      </c>
      <c r="H392" s="17">
        <v>0.122907955631818</v>
      </c>
      <c r="I392" s="17">
        <v>0.105378822380836</v>
      </c>
      <c r="J392" s="17">
        <v>0.104483398700756</v>
      </c>
      <c r="K392" s="17">
        <v>9.8054949651910805E-2</v>
      </c>
      <c r="L392" s="17">
        <v>0.11371729020065199</v>
      </c>
      <c r="M392" s="17"/>
      <c r="N392" s="17">
        <v>0.104000291447157</v>
      </c>
      <c r="O392" s="17">
        <v>0.112979466337883</v>
      </c>
      <c r="P392" s="17">
        <v>0.17556846653252001</v>
      </c>
      <c r="Q392" s="17">
        <v>0.151824496286602</v>
      </c>
      <c r="R392" s="17"/>
      <c r="S392" s="17">
        <v>0.101304159600031</v>
      </c>
      <c r="T392" s="17">
        <v>0.112558286868293</v>
      </c>
      <c r="U392" s="17">
        <v>0.133970296040445</v>
      </c>
      <c r="V392" s="17">
        <v>0.10386670315668101</v>
      </c>
      <c r="W392" s="17">
        <v>9.5940523370262307E-2</v>
      </c>
      <c r="X392" s="17">
        <v>0.14155155477997799</v>
      </c>
      <c r="Y392" s="17">
        <v>0.112867322285286</v>
      </c>
      <c r="Z392" s="17">
        <v>0.13717864735020299</v>
      </c>
      <c r="AA392" s="17">
        <v>0.114839311633557</v>
      </c>
      <c r="AB392" s="17"/>
      <c r="AC392" s="17">
        <v>8.3596013421262994E-2</v>
      </c>
      <c r="AD392" s="17">
        <v>0.100315121763964</v>
      </c>
      <c r="AE392" s="17">
        <v>8.9802237876156002E-2</v>
      </c>
      <c r="AF392" s="17">
        <v>0.12231445563363399</v>
      </c>
      <c r="AG392" s="17">
        <v>9.9621955881006002E-2</v>
      </c>
      <c r="AH392" s="17">
        <v>0.111849168611506</v>
      </c>
      <c r="AI392" s="17">
        <v>0.112030348317358</v>
      </c>
      <c r="AJ392" s="17">
        <v>0.172986686144769</v>
      </c>
      <c r="AK392" s="17">
        <v>0.14883544553165301</v>
      </c>
      <c r="AL392" s="17">
        <v>0.106871024992267</v>
      </c>
      <c r="AM392" s="17"/>
      <c r="AN392" s="17">
        <v>0.128332450157359</v>
      </c>
      <c r="AO392" s="17">
        <v>9.7020536832068696E-2</v>
      </c>
      <c r="AP392" s="17"/>
      <c r="AQ392" s="17">
        <v>0.12576999333479999</v>
      </c>
      <c r="AR392" s="17">
        <v>9.3935752702500805E-2</v>
      </c>
      <c r="AS392" s="17"/>
      <c r="AT392" s="17">
        <v>0.111747869302751</v>
      </c>
      <c r="AU392" s="17">
        <v>0.12572766814968001</v>
      </c>
      <c r="AV392" s="17"/>
      <c r="AW392" s="17">
        <v>0.124652477092831</v>
      </c>
      <c r="AX392" s="17">
        <v>0.103895343639358</v>
      </c>
      <c r="AY392" s="17"/>
      <c r="AZ392" s="17">
        <v>0.133851509009384</v>
      </c>
      <c r="BA392" s="17">
        <v>9.6407844302834597E-2</v>
      </c>
    </row>
    <row r="393" spans="2:53" x14ac:dyDescent="0.35">
      <c r="B393" t="s">
        <v>195</v>
      </c>
      <c r="C393" s="17">
        <v>4.8886065100656698E-2</v>
      </c>
      <c r="D393" s="17">
        <v>3.7681881730981803E-2</v>
      </c>
      <c r="E393" s="17">
        <v>6.0134229297920103E-2</v>
      </c>
      <c r="F393" s="17"/>
      <c r="G393" s="17">
        <v>7.8439375724075593E-3</v>
      </c>
      <c r="H393" s="17">
        <v>7.2043891954759898E-3</v>
      </c>
      <c r="I393" s="17">
        <v>1.8522650826593899E-2</v>
      </c>
      <c r="J393" s="17">
        <v>4.3395985020314498E-2</v>
      </c>
      <c r="K393" s="17">
        <v>0.133422923664198</v>
      </c>
      <c r="L393" s="17">
        <v>0.15322271929487399</v>
      </c>
      <c r="M393" s="17"/>
      <c r="N393" s="17">
        <v>3.37532948372452E-2</v>
      </c>
      <c r="O393" s="17">
        <v>0.102811582909186</v>
      </c>
      <c r="P393" s="17">
        <v>7.0380381766619093E-2</v>
      </c>
      <c r="Q393" s="17">
        <v>0.105111966942304</v>
      </c>
      <c r="R393" s="17"/>
      <c r="S393" s="17">
        <v>3.4073833000840402E-2</v>
      </c>
      <c r="T393" s="17">
        <v>6.3920640523882397E-2</v>
      </c>
      <c r="U393" s="17">
        <v>7.5810339928718801E-2</v>
      </c>
      <c r="V393" s="17">
        <v>3.59234015835595E-2</v>
      </c>
      <c r="W393" s="17">
        <v>5.8332787133520997E-2</v>
      </c>
      <c r="X393" s="17">
        <v>2.9314455488996801E-2</v>
      </c>
      <c r="Y393" s="17">
        <v>5.1177585049246702E-2</v>
      </c>
      <c r="Z393" s="17">
        <v>5.3112357356626803E-2</v>
      </c>
      <c r="AA393" s="17">
        <v>4.4099894189979498E-2</v>
      </c>
      <c r="AB393" s="17"/>
      <c r="AC393" s="17">
        <v>2.94831459139068E-2</v>
      </c>
      <c r="AD393" s="17">
        <v>9.1202945236763006E-2</v>
      </c>
      <c r="AE393" s="17">
        <v>9.5245183179961598E-3</v>
      </c>
      <c r="AF393" s="17">
        <v>9.6671271853954206E-3</v>
      </c>
      <c r="AG393" s="17">
        <v>2.6052736200715298E-2</v>
      </c>
      <c r="AH393" s="17">
        <v>1.26586749445963E-2</v>
      </c>
      <c r="AI393" s="17">
        <v>6.7642339980663296E-2</v>
      </c>
      <c r="AJ393" s="17">
        <v>2.4566277631723098E-2</v>
      </c>
      <c r="AK393" s="17">
        <v>8.5941796979031801E-3</v>
      </c>
      <c r="AL393" s="17">
        <v>7.3025186031971598E-2</v>
      </c>
      <c r="AM393" s="17"/>
      <c r="AN393" s="17">
        <v>5.5635646578289597E-3</v>
      </c>
      <c r="AO393" s="17">
        <v>0.104054025103072</v>
      </c>
      <c r="AP393" s="17"/>
      <c r="AQ393" s="17">
        <v>1.38686216773757E-2</v>
      </c>
      <c r="AR393" s="17">
        <v>9.4963913349815202E-2</v>
      </c>
      <c r="AS393" s="17"/>
      <c r="AT393" s="17">
        <v>3.5890073935297098E-2</v>
      </c>
      <c r="AU393" s="17">
        <v>0.11449603831076099</v>
      </c>
      <c r="AV393" s="17"/>
      <c r="AW393" s="17">
        <v>6.2501951087123503E-2</v>
      </c>
      <c r="AX393" s="17">
        <v>3.1077081590895402E-2</v>
      </c>
      <c r="AY393" s="17"/>
      <c r="AZ393" s="17">
        <v>1.6757357141395999E-3</v>
      </c>
      <c r="BA393" s="17">
        <v>9.4979137774565001E-2</v>
      </c>
    </row>
    <row r="394" spans="2:53" x14ac:dyDescent="0.35">
      <c r="B394" t="s">
        <v>196</v>
      </c>
      <c r="C394" s="17">
        <v>1.5001184720912299E-2</v>
      </c>
      <c r="D394" s="17">
        <v>1.3916342226215E-2</v>
      </c>
      <c r="E394" s="17">
        <v>1.60995232173246E-2</v>
      </c>
      <c r="F394" s="17"/>
      <c r="G394" s="17">
        <v>0</v>
      </c>
      <c r="H394" s="17">
        <v>4.9684173727469099E-3</v>
      </c>
      <c r="I394" s="17">
        <v>1.16245514188257E-2</v>
      </c>
      <c r="J394" s="17">
        <v>1.07902534913643E-2</v>
      </c>
      <c r="K394" s="17">
        <v>4.0349893545565098E-2</v>
      </c>
      <c r="L394" s="17">
        <v>2.7673130275179501E-2</v>
      </c>
      <c r="M394" s="17"/>
      <c r="N394" s="17">
        <v>7.5747703642836603E-3</v>
      </c>
      <c r="O394" s="17">
        <v>2.1172779557950602E-2</v>
      </c>
      <c r="P394" s="17">
        <v>3.9277620720281403E-2</v>
      </c>
      <c r="Q394" s="17">
        <v>5.0315202417249301E-2</v>
      </c>
      <c r="R394" s="17"/>
      <c r="S394" s="17">
        <v>3.87472347555362E-3</v>
      </c>
      <c r="T394" s="17">
        <v>1.2713043114652701E-2</v>
      </c>
      <c r="U394" s="17">
        <v>1.765038386623E-2</v>
      </c>
      <c r="V394" s="17">
        <v>9.4687896408797607E-3</v>
      </c>
      <c r="W394" s="17">
        <v>0</v>
      </c>
      <c r="X394" s="17">
        <v>2.16677085587101E-2</v>
      </c>
      <c r="Y394" s="17">
        <v>3.4063901205058401E-2</v>
      </c>
      <c r="Z394" s="17">
        <v>8.7955109850501208E-3</v>
      </c>
      <c r="AA394" s="17">
        <v>2.7158352350312599E-2</v>
      </c>
      <c r="AB394" s="17"/>
      <c r="AC394" s="17">
        <v>8.3269213827369595E-3</v>
      </c>
      <c r="AD394" s="17">
        <v>5.0661292641542198E-2</v>
      </c>
      <c r="AE394" s="17">
        <v>2.3517049924494399E-3</v>
      </c>
      <c r="AF394" s="17">
        <v>3.0714095380021999E-3</v>
      </c>
      <c r="AG394" s="17">
        <v>0</v>
      </c>
      <c r="AH394" s="17">
        <v>0</v>
      </c>
      <c r="AI394" s="17">
        <v>1.4738528394736701E-2</v>
      </c>
      <c r="AJ394" s="17">
        <v>0</v>
      </c>
      <c r="AK394" s="17">
        <v>1.53241217471108E-2</v>
      </c>
      <c r="AL394" s="17">
        <v>9.7715014258750593E-3</v>
      </c>
      <c r="AM394" s="17"/>
      <c r="AN394" s="17">
        <v>3.9740640900197497E-3</v>
      </c>
      <c r="AO394" s="17">
        <v>2.66750049026531E-2</v>
      </c>
      <c r="AP394" s="17"/>
      <c r="AQ394" s="17">
        <v>3.9107785475969098E-3</v>
      </c>
      <c r="AR394" s="17">
        <v>2.8199010496944499E-2</v>
      </c>
      <c r="AS394" s="17"/>
      <c r="AT394" s="17">
        <v>1.2257651258833E-2</v>
      </c>
      <c r="AU394" s="17">
        <v>2.8003277460549099E-2</v>
      </c>
      <c r="AV394" s="17"/>
      <c r="AW394" s="17">
        <v>1.5951928310895501E-2</v>
      </c>
      <c r="AX394" s="17">
        <v>1.39525072197733E-2</v>
      </c>
      <c r="AY394" s="17"/>
      <c r="AZ394" s="17">
        <v>8.5623954426974197E-4</v>
      </c>
      <c r="BA394" s="17">
        <v>2.8811382498978098E-2</v>
      </c>
    </row>
    <row r="395" spans="2:53" x14ac:dyDescent="0.35">
      <c r="B395" t="s">
        <v>69</v>
      </c>
      <c r="C395" s="17">
        <v>7.1205601311326097E-3</v>
      </c>
      <c r="D395" s="17">
        <v>5.6316299940241199E-3</v>
      </c>
      <c r="E395" s="17">
        <v>8.6158963523117107E-3</v>
      </c>
      <c r="F395" s="17"/>
      <c r="G395" s="17">
        <v>1.1240376978974599E-2</v>
      </c>
      <c r="H395" s="17">
        <v>2.7150610629648199E-3</v>
      </c>
      <c r="I395" s="17">
        <v>2.0105866904966498E-3</v>
      </c>
      <c r="J395" s="17">
        <v>1.1211038117362199E-2</v>
      </c>
      <c r="K395" s="17">
        <v>1.05770413287026E-2</v>
      </c>
      <c r="L395" s="17">
        <v>1.6774550007187101E-2</v>
      </c>
      <c r="M395" s="17"/>
      <c r="N395" s="17">
        <v>6.0185399161895303E-3</v>
      </c>
      <c r="O395" s="17">
        <v>0</v>
      </c>
      <c r="P395" s="17">
        <v>1.48825718861736E-2</v>
      </c>
      <c r="Q395" s="17">
        <v>2.45302563319055E-2</v>
      </c>
      <c r="R395" s="17"/>
      <c r="S395" s="17">
        <v>1.5380231729694501E-3</v>
      </c>
      <c r="T395" s="17">
        <v>9.3023952977621706E-3</v>
      </c>
      <c r="U395" s="17">
        <v>5.0153280186630601E-3</v>
      </c>
      <c r="V395" s="17">
        <v>3.75851819882999E-3</v>
      </c>
      <c r="W395" s="17">
        <v>0</v>
      </c>
      <c r="X395" s="17">
        <v>5.9230475837527604E-3</v>
      </c>
      <c r="Y395" s="17">
        <v>2.7789306903555099E-2</v>
      </c>
      <c r="Z395" s="17">
        <v>8.7955114233041407E-3</v>
      </c>
      <c r="AA395" s="17">
        <v>5.1084047001194299E-3</v>
      </c>
      <c r="AB395" s="17"/>
      <c r="AC395" s="17">
        <v>4.33063608663279E-3</v>
      </c>
      <c r="AD395" s="17">
        <v>0</v>
      </c>
      <c r="AE395" s="17">
        <v>8.4904341559559806E-3</v>
      </c>
      <c r="AF395" s="17">
        <v>3.0714095380021999E-3</v>
      </c>
      <c r="AG395" s="17">
        <v>0</v>
      </c>
      <c r="AH395" s="17">
        <v>3.9057475921006501E-2</v>
      </c>
      <c r="AI395" s="17">
        <v>7.3902506678053302E-3</v>
      </c>
      <c r="AJ395" s="17">
        <v>0</v>
      </c>
      <c r="AK395" s="17">
        <v>0</v>
      </c>
      <c r="AL395" s="17">
        <v>0</v>
      </c>
      <c r="AM395" s="17"/>
      <c r="AN395" s="17">
        <v>1.9257022222896999E-3</v>
      </c>
      <c r="AO395" s="17">
        <v>1.31889097115306E-2</v>
      </c>
      <c r="AP395" s="17"/>
      <c r="AQ395" s="17">
        <v>2.13050374396536E-3</v>
      </c>
      <c r="AR395" s="17">
        <v>9.3693231983572895E-3</v>
      </c>
      <c r="AS395" s="17"/>
      <c r="AT395" s="17">
        <v>5.8965566094385203E-3</v>
      </c>
      <c r="AU395" s="17">
        <v>1.5461081595522499E-2</v>
      </c>
      <c r="AV395" s="17"/>
      <c r="AW395" s="17">
        <v>5.63040132563294E-3</v>
      </c>
      <c r="AX395" s="17">
        <v>8.96836537022371E-3</v>
      </c>
      <c r="AY395" s="17"/>
      <c r="AZ395" s="17">
        <v>1.0133964605530601E-3</v>
      </c>
      <c r="BA395" s="17">
        <v>1.3083194634162999E-2</v>
      </c>
    </row>
    <row r="396" spans="2:53"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row>
    <row r="397" spans="2:53" x14ac:dyDescent="0.35">
      <c r="B397" s="6" t="s">
        <v>203</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row>
    <row r="398" spans="2:53" x14ac:dyDescent="0.35">
      <c r="B398" s="24" t="s">
        <v>72</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row>
    <row r="399" spans="2:53" x14ac:dyDescent="0.35">
      <c r="B399" t="s">
        <v>198</v>
      </c>
      <c r="C399" s="17">
        <v>0.29870423896788501</v>
      </c>
      <c r="D399" s="17">
        <v>0.32011211395893902</v>
      </c>
      <c r="E399" s="17">
        <v>0.27702564144006198</v>
      </c>
      <c r="F399" s="17"/>
      <c r="G399" s="17">
        <v>0.32406377510791001</v>
      </c>
      <c r="H399" s="17">
        <v>0.35843727383951202</v>
      </c>
      <c r="I399" s="17">
        <v>0.35080468978862001</v>
      </c>
      <c r="J399" s="17">
        <v>0.28950560264277803</v>
      </c>
      <c r="K399" s="17">
        <v>0.18389275453913501</v>
      </c>
      <c r="L399" s="17">
        <v>0.17705028667348399</v>
      </c>
      <c r="M399" s="17"/>
      <c r="N399" s="17">
        <v>0.32841901189566303</v>
      </c>
      <c r="O399" s="17">
        <v>0.185265344469416</v>
      </c>
      <c r="P399" s="17">
        <v>0.232813745398709</v>
      </c>
      <c r="Q399" s="17">
        <v>0.26542800896341501</v>
      </c>
      <c r="R399" s="17"/>
      <c r="S399" s="17">
        <v>0.352065846247263</v>
      </c>
      <c r="T399" s="17">
        <v>0.21594692328003801</v>
      </c>
      <c r="U399" s="17">
        <v>0.29021936422413003</v>
      </c>
      <c r="V399" s="17">
        <v>0.30408306159729598</v>
      </c>
      <c r="W399" s="17">
        <v>0.33464043493608497</v>
      </c>
      <c r="X399" s="17">
        <v>0.33505703060361203</v>
      </c>
      <c r="Y399" s="17">
        <v>0.27691223977858898</v>
      </c>
      <c r="Z399" s="17">
        <v>0.41153594029759299</v>
      </c>
      <c r="AA399" s="17">
        <v>0.257355803448651</v>
      </c>
      <c r="AB399" s="17"/>
      <c r="AC399" s="17">
        <v>0.29447751415818801</v>
      </c>
      <c r="AD399" s="17">
        <v>0.208033565512181</v>
      </c>
      <c r="AE399" s="17">
        <v>0.359975275986881</v>
      </c>
      <c r="AF399" s="17">
        <v>0.380994985704117</v>
      </c>
      <c r="AG399" s="17">
        <v>0.32109833502136298</v>
      </c>
      <c r="AH399" s="17">
        <v>0.26813370453665902</v>
      </c>
      <c r="AI399" s="17">
        <v>0.24232903520249899</v>
      </c>
      <c r="AJ399" s="17">
        <v>0.30886719517316302</v>
      </c>
      <c r="AK399" s="17">
        <v>0.32985702212315099</v>
      </c>
      <c r="AL399" s="17">
        <v>0.24606969236488599</v>
      </c>
      <c r="AM399" s="17"/>
      <c r="AN399" s="17">
        <v>0.42881270410294697</v>
      </c>
      <c r="AO399" s="17">
        <v>0.13943483913673099</v>
      </c>
      <c r="AP399" s="17"/>
      <c r="AQ399" s="17">
        <v>0.40601509753144199</v>
      </c>
      <c r="AR399" s="17">
        <v>0.15258428804247101</v>
      </c>
      <c r="AS399" s="17"/>
      <c r="AT399" s="17">
        <v>0.31518587731171999</v>
      </c>
      <c r="AU399" s="17">
        <v>0.20025064038922799</v>
      </c>
      <c r="AV399" s="17"/>
      <c r="AW399" s="17">
        <v>0.31217508142085798</v>
      </c>
      <c r="AX399" s="17">
        <v>0.28293784004776101</v>
      </c>
      <c r="AY399" s="17"/>
      <c r="AZ399" s="17">
        <v>0.46210587986424201</v>
      </c>
      <c r="BA399" s="17">
        <v>0.13916958189720899</v>
      </c>
    </row>
    <row r="400" spans="2:53" x14ac:dyDescent="0.35">
      <c r="B400" t="s">
        <v>199</v>
      </c>
      <c r="C400" s="17">
        <v>0.41928851150711899</v>
      </c>
      <c r="D400" s="17">
        <v>0.44833260788038398</v>
      </c>
      <c r="E400" s="17">
        <v>0.39062163421893198</v>
      </c>
      <c r="F400" s="17"/>
      <c r="G400" s="17">
        <v>0.43657949286982201</v>
      </c>
      <c r="H400" s="17">
        <v>0.45142472447555199</v>
      </c>
      <c r="I400" s="17">
        <v>0.43274943303700503</v>
      </c>
      <c r="J400" s="17">
        <v>0.40676085308758902</v>
      </c>
      <c r="K400" s="17">
        <v>0.36965356852641701</v>
      </c>
      <c r="L400" s="17">
        <v>0.40252059655504502</v>
      </c>
      <c r="M400" s="17"/>
      <c r="N400" s="17">
        <v>0.45065969627446301</v>
      </c>
      <c r="O400" s="17">
        <v>0.37845194432405499</v>
      </c>
      <c r="P400" s="17">
        <v>0.32639165382687602</v>
      </c>
      <c r="Q400" s="17">
        <v>0.266540616761753</v>
      </c>
      <c r="R400" s="17"/>
      <c r="S400" s="17">
        <v>0.401962600005147</v>
      </c>
      <c r="T400" s="17">
        <v>0.46010967312107698</v>
      </c>
      <c r="U400" s="17">
        <v>0.345581446695432</v>
      </c>
      <c r="V400" s="17">
        <v>0.46685923959397602</v>
      </c>
      <c r="W400" s="17">
        <v>0.45096388106221802</v>
      </c>
      <c r="X400" s="17">
        <v>0.41955298918811301</v>
      </c>
      <c r="Y400" s="17">
        <v>0.35604261095261902</v>
      </c>
      <c r="Z400" s="17">
        <v>0.33592588265422302</v>
      </c>
      <c r="AA400" s="17">
        <v>0.465114189121973</v>
      </c>
      <c r="AB400" s="17"/>
      <c r="AC400" s="17">
        <v>0.44383674800790601</v>
      </c>
      <c r="AD400" s="17">
        <v>0.387407328805002</v>
      </c>
      <c r="AE400" s="17">
        <v>0.46935276468625098</v>
      </c>
      <c r="AF400" s="17">
        <v>0.45304133385076101</v>
      </c>
      <c r="AG400" s="17">
        <v>0.41522028564138902</v>
      </c>
      <c r="AH400" s="17">
        <v>0.44952778974845098</v>
      </c>
      <c r="AI400" s="17">
        <v>0.41443167863116498</v>
      </c>
      <c r="AJ400" s="17">
        <v>0.46437542689226802</v>
      </c>
      <c r="AK400" s="17">
        <v>0.54319284865902995</v>
      </c>
      <c r="AL400" s="17">
        <v>0.33042739249226299</v>
      </c>
      <c r="AM400" s="17"/>
      <c r="AN400" s="17">
        <v>0.45520604600403403</v>
      </c>
      <c r="AO400" s="17">
        <v>0.370716015290666</v>
      </c>
      <c r="AP400" s="17"/>
      <c r="AQ400" s="17">
        <v>0.444052494751978</v>
      </c>
      <c r="AR400" s="17">
        <v>0.39791344843572002</v>
      </c>
      <c r="AS400" s="17"/>
      <c r="AT400" s="17">
        <v>0.43735118801316297</v>
      </c>
      <c r="AU400" s="17">
        <v>0.32289860700533601</v>
      </c>
      <c r="AV400" s="17"/>
      <c r="AW400" s="17">
        <v>0.38897457289988702</v>
      </c>
      <c r="AX400" s="17">
        <v>0.45603770951328998</v>
      </c>
      <c r="AY400" s="17"/>
      <c r="AZ400" s="17">
        <v>0.45403019583283799</v>
      </c>
      <c r="BA400" s="17">
        <v>0.38536900699934701</v>
      </c>
    </row>
    <row r="401" spans="2:53" x14ac:dyDescent="0.35">
      <c r="B401" t="s">
        <v>200</v>
      </c>
      <c r="C401" s="17">
        <v>0.236649516213494</v>
      </c>
      <c r="D401" s="17">
        <v>0.20371554639395101</v>
      </c>
      <c r="E401" s="17">
        <v>0.26943618307302297</v>
      </c>
      <c r="F401" s="17"/>
      <c r="G401" s="17">
        <v>0.14480730012176499</v>
      </c>
      <c r="H401" s="17">
        <v>0.160741957180318</v>
      </c>
      <c r="I401" s="17">
        <v>0.192472817127949</v>
      </c>
      <c r="J401" s="17">
        <v>0.25165597366362602</v>
      </c>
      <c r="K401" s="17">
        <v>0.37071511171335397</v>
      </c>
      <c r="L401" s="17">
        <v>0.36370126750581899</v>
      </c>
      <c r="M401" s="17"/>
      <c r="N401" s="17">
        <v>0.192797242604893</v>
      </c>
      <c r="O401" s="17">
        <v>0.36771039461931598</v>
      </c>
      <c r="P401" s="17">
        <v>0.333604830859</v>
      </c>
      <c r="Q401" s="17">
        <v>0.37210203788780799</v>
      </c>
      <c r="R401" s="17"/>
      <c r="S401" s="17">
        <v>0.184715326146319</v>
      </c>
      <c r="T401" s="17">
        <v>0.27512804590220602</v>
      </c>
      <c r="U401" s="17">
        <v>0.30603923345377398</v>
      </c>
      <c r="V401" s="17">
        <v>0.19869957851123901</v>
      </c>
      <c r="W401" s="17">
        <v>0.16066846455939501</v>
      </c>
      <c r="X401" s="17">
        <v>0.207977608558153</v>
      </c>
      <c r="Y401" s="17">
        <v>0.324342667896999</v>
      </c>
      <c r="Z401" s="17">
        <v>0.199425820129811</v>
      </c>
      <c r="AA401" s="17">
        <v>0.25373402337768702</v>
      </c>
      <c r="AB401" s="17"/>
      <c r="AC401" s="17">
        <v>0.23549850092646399</v>
      </c>
      <c r="AD401" s="17">
        <v>0.32232060082049802</v>
      </c>
      <c r="AE401" s="17">
        <v>0.153043604325558</v>
      </c>
      <c r="AF401" s="17">
        <v>0.14379797581225401</v>
      </c>
      <c r="AG401" s="17">
        <v>0.22234484094012999</v>
      </c>
      <c r="AH401" s="17">
        <v>0.196973027575475</v>
      </c>
      <c r="AI401" s="17">
        <v>0.3172945158039</v>
      </c>
      <c r="AJ401" s="17">
        <v>0.19597539522051499</v>
      </c>
      <c r="AK401" s="17">
        <v>8.3431009951145899E-2</v>
      </c>
      <c r="AL401" s="17">
        <v>0.36622018585020599</v>
      </c>
      <c r="AM401" s="17"/>
      <c r="AN401" s="17">
        <v>0.102356236038986</v>
      </c>
      <c r="AO401" s="17">
        <v>0.40876868130875299</v>
      </c>
      <c r="AP401" s="17"/>
      <c r="AQ401" s="17">
        <v>0.13589709205793199</v>
      </c>
      <c r="AR401" s="17">
        <v>0.36625370243389399</v>
      </c>
      <c r="AS401" s="17"/>
      <c r="AT401" s="17">
        <v>0.21647222826031701</v>
      </c>
      <c r="AU401" s="17">
        <v>0.354728227626668</v>
      </c>
      <c r="AV401" s="17"/>
      <c r="AW401" s="17">
        <v>0.24652450837663301</v>
      </c>
      <c r="AX401" s="17">
        <v>0.22378302518509499</v>
      </c>
      <c r="AY401" s="17"/>
      <c r="AZ401" s="17">
        <v>7.4524652611926201E-2</v>
      </c>
      <c r="BA401" s="17">
        <v>0.394937611580368</v>
      </c>
    </row>
    <row r="402" spans="2:53" x14ac:dyDescent="0.35">
      <c r="B402" t="s">
        <v>201</v>
      </c>
      <c r="C402" s="17">
        <v>9.5909027413843898E-3</v>
      </c>
      <c r="D402" s="17">
        <v>6.5299003841027201E-3</v>
      </c>
      <c r="E402" s="17">
        <v>1.26605336340676E-2</v>
      </c>
      <c r="F402" s="17"/>
      <c r="G402" s="17">
        <v>5.07465776268127E-2</v>
      </c>
      <c r="H402" s="17">
        <v>1.17814511239515E-2</v>
      </c>
      <c r="I402" s="17">
        <v>8.6483358176572597E-3</v>
      </c>
      <c r="J402" s="17">
        <v>7.4133816557150302E-3</v>
      </c>
      <c r="K402" s="17">
        <v>0</v>
      </c>
      <c r="L402" s="17">
        <v>5.4037480566790502E-3</v>
      </c>
      <c r="M402" s="17"/>
      <c r="N402" s="17">
        <v>5.2734012463404797E-3</v>
      </c>
      <c r="O402" s="17">
        <v>1.7517526837090101E-2</v>
      </c>
      <c r="P402" s="17">
        <v>2.6954708610463299E-2</v>
      </c>
      <c r="Q402" s="17">
        <v>1.01652056173653E-2</v>
      </c>
      <c r="R402" s="17"/>
      <c r="S402" s="17">
        <v>2.4047017293220001E-2</v>
      </c>
      <c r="T402" s="17">
        <v>2.3033846408852198E-3</v>
      </c>
      <c r="U402" s="17">
        <v>0</v>
      </c>
      <c r="V402" s="17">
        <v>7.5170362194931003E-3</v>
      </c>
      <c r="W402" s="17">
        <v>1.79090726180102E-2</v>
      </c>
      <c r="X402" s="17">
        <v>1.18460929304501E-2</v>
      </c>
      <c r="Y402" s="17">
        <v>6.4380670463123797E-3</v>
      </c>
      <c r="Z402" s="17">
        <v>1.3362911543357199E-2</v>
      </c>
      <c r="AA402" s="17">
        <v>3.3623670331337598E-3</v>
      </c>
      <c r="AB402" s="17"/>
      <c r="AC402" s="17">
        <v>5.1374691240267901E-3</v>
      </c>
      <c r="AD402" s="17">
        <v>2.2632716614643899E-2</v>
      </c>
      <c r="AE402" s="17">
        <v>6.1387291635065398E-3</v>
      </c>
      <c r="AF402" s="17">
        <v>1.78764942640748E-3</v>
      </c>
      <c r="AG402" s="17">
        <v>4.1336538397117303E-2</v>
      </c>
      <c r="AH402" s="17">
        <v>2.09906528975865E-2</v>
      </c>
      <c r="AI402" s="17">
        <v>7.7939653954663696E-3</v>
      </c>
      <c r="AJ402" s="17">
        <v>9.6258250335807694E-3</v>
      </c>
      <c r="AK402" s="17">
        <v>0</v>
      </c>
      <c r="AL402" s="17">
        <v>1.7791149933645601E-2</v>
      </c>
      <c r="AM402" s="17"/>
      <c r="AN402" s="17">
        <v>5.4657918159653103E-3</v>
      </c>
      <c r="AO402" s="17">
        <v>1.46086952898179E-2</v>
      </c>
      <c r="AP402" s="17"/>
      <c r="AQ402" s="17">
        <v>5.8543994685401404E-3</v>
      </c>
      <c r="AR402" s="17">
        <v>1.1717537615975699E-2</v>
      </c>
      <c r="AS402" s="17"/>
      <c r="AT402" s="17">
        <v>8.5920356842479704E-3</v>
      </c>
      <c r="AU402" s="17">
        <v>1.6747707443361699E-2</v>
      </c>
      <c r="AV402" s="17"/>
      <c r="AW402" s="17">
        <v>1.0513328964237401E-2</v>
      </c>
      <c r="AX402" s="17">
        <v>8.5403810410089303E-3</v>
      </c>
      <c r="AY402" s="17"/>
      <c r="AZ402" s="17">
        <v>4.1516513479460298E-3</v>
      </c>
      <c r="BA402" s="17">
        <v>1.4901431454641199E-2</v>
      </c>
    </row>
    <row r="403" spans="2:53" x14ac:dyDescent="0.35">
      <c r="B403" t="s">
        <v>202</v>
      </c>
      <c r="C403" s="17">
        <v>2.1089576761053799E-3</v>
      </c>
      <c r="D403" s="17">
        <v>2.1369083038372001E-3</v>
      </c>
      <c r="E403" s="17">
        <v>2.08290440125901E-3</v>
      </c>
      <c r="F403" s="17"/>
      <c r="G403" s="17">
        <v>8.0020089826519005E-3</v>
      </c>
      <c r="H403" s="17">
        <v>0</v>
      </c>
      <c r="I403" s="17">
        <v>1.34251491419816E-3</v>
      </c>
      <c r="J403" s="17">
        <v>2.9763147579174301E-3</v>
      </c>
      <c r="K403" s="17">
        <v>4.3995597040225598E-3</v>
      </c>
      <c r="L403" s="17">
        <v>0</v>
      </c>
      <c r="M403" s="17"/>
      <c r="N403" s="17">
        <v>1.08579237784106E-3</v>
      </c>
      <c r="O403" s="17">
        <v>0</v>
      </c>
      <c r="P403" s="17">
        <v>1.1461905839377401E-2</v>
      </c>
      <c r="Q403" s="17">
        <v>0</v>
      </c>
      <c r="R403" s="17"/>
      <c r="S403" s="17">
        <v>3.8747233505653498E-3</v>
      </c>
      <c r="T403" s="17">
        <v>0</v>
      </c>
      <c r="U403" s="17">
        <v>0</v>
      </c>
      <c r="V403" s="17">
        <v>0</v>
      </c>
      <c r="W403" s="17">
        <v>4.4345021609806098E-3</v>
      </c>
      <c r="X403" s="17">
        <v>0</v>
      </c>
      <c r="Y403" s="17">
        <v>4.2375537109624302E-3</v>
      </c>
      <c r="Z403" s="17">
        <v>1.3362911543357199E-2</v>
      </c>
      <c r="AA403" s="17">
        <v>0</v>
      </c>
      <c r="AB403" s="17"/>
      <c r="AC403" s="17">
        <v>0</v>
      </c>
      <c r="AD403" s="17">
        <v>5.04773760159756E-3</v>
      </c>
      <c r="AE403" s="17">
        <v>0</v>
      </c>
      <c r="AF403" s="17">
        <v>0</v>
      </c>
      <c r="AG403" s="17">
        <v>0</v>
      </c>
      <c r="AH403" s="17">
        <v>0</v>
      </c>
      <c r="AI403" s="17">
        <v>0</v>
      </c>
      <c r="AJ403" s="17">
        <v>0</v>
      </c>
      <c r="AK403" s="17">
        <v>0</v>
      </c>
      <c r="AL403" s="17">
        <v>1.1633990972184699E-2</v>
      </c>
      <c r="AM403" s="17"/>
      <c r="AN403" s="17">
        <v>0</v>
      </c>
      <c r="AO403" s="17">
        <v>5.0078167042550198E-3</v>
      </c>
      <c r="AP403" s="17"/>
      <c r="AQ403" s="17">
        <v>0</v>
      </c>
      <c r="AR403" s="17">
        <v>4.7396832187545698E-3</v>
      </c>
      <c r="AS403" s="17"/>
      <c r="AT403" s="17">
        <v>2.1871409944382398E-3</v>
      </c>
      <c r="AU403" s="17">
        <v>1.8138563366460901E-3</v>
      </c>
      <c r="AV403" s="17"/>
      <c r="AW403" s="17">
        <v>1.86808966215876E-3</v>
      </c>
      <c r="AX403" s="17">
        <v>2.4140198013972301E-3</v>
      </c>
      <c r="AY403" s="17"/>
      <c r="AZ403" s="17">
        <v>1.25550292145393E-3</v>
      </c>
      <c r="BA403" s="17">
        <v>2.9422149852839298E-3</v>
      </c>
    </row>
    <row r="404" spans="2:53" x14ac:dyDescent="0.35">
      <c r="B404" t="s">
        <v>69</v>
      </c>
      <c r="C404" s="17">
        <v>3.36578728940123E-2</v>
      </c>
      <c r="D404" s="17">
        <v>1.9172923078786801E-2</v>
      </c>
      <c r="E404" s="17">
        <v>4.8173103232656701E-2</v>
      </c>
      <c r="F404" s="17"/>
      <c r="G404" s="17">
        <v>3.5800845291038802E-2</v>
      </c>
      <c r="H404" s="17">
        <v>1.7614593380666101E-2</v>
      </c>
      <c r="I404" s="17">
        <v>1.3982209314570801E-2</v>
      </c>
      <c r="J404" s="17">
        <v>4.1687874192374998E-2</v>
      </c>
      <c r="K404" s="17">
        <v>7.1339005517071494E-2</v>
      </c>
      <c r="L404" s="17">
        <v>5.13241012089726E-2</v>
      </c>
      <c r="M404" s="17"/>
      <c r="N404" s="17">
        <v>2.1764855600799601E-2</v>
      </c>
      <c r="O404" s="17">
        <v>5.1054789750122502E-2</v>
      </c>
      <c r="P404" s="17">
        <v>6.8773155465575095E-2</v>
      </c>
      <c r="Q404" s="17">
        <v>8.5764130769659802E-2</v>
      </c>
      <c r="R404" s="17"/>
      <c r="S404" s="17">
        <v>3.3334486957485698E-2</v>
      </c>
      <c r="T404" s="17">
        <v>4.6511973055794499E-2</v>
      </c>
      <c r="U404" s="17">
        <v>5.8159955626663297E-2</v>
      </c>
      <c r="V404" s="17">
        <v>2.28410840779961E-2</v>
      </c>
      <c r="W404" s="17">
        <v>3.1383644663311901E-2</v>
      </c>
      <c r="X404" s="17">
        <v>2.5566278719673E-2</v>
      </c>
      <c r="Y404" s="17">
        <v>3.2026860614517497E-2</v>
      </c>
      <c r="Z404" s="17">
        <v>2.6386533831658399E-2</v>
      </c>
      <c r="AA404" s="17">
        <v>2.04336170185552E-2</v>
      </c>
      <c r="AB404" s="17"/>
      <c r="AC404" s="17">
        <v>2.1049767783415298E-2</v>
      </c>
      <c r="AD404" s="17">
        <v>5.4558050646077202E-2</v>
      </c>
      <c r="AE404" s="17">
        <v>1.1489625837803901E-2</v>
      </c>
      <c r="AF404" s="17">
        <v>2.0378055206460199E-2</v>
      </c>
      <c r="AG404" s="17">
        <v>0</v>
      </c>
      <c r="AH404" s="17">
        <v>6.4374825241827902E-2</v>
      </c>
      <c r="AI404" s="17">
        <v>1.8150804966970101E-2</v>
      </c>
      <c r="AJ404" s="17">
        <v>2.1156157680472899E-2</v>
      </c>
      <c r="AK404" s="17">
        <v>4.3519119266673199E-2</v>
      </c>
      <c r="AL404" s="17">
        <v>2.7857588386815402E-2</v>
      </c>
      <c r="AM404" s="17"/>
      <c r="AN404" s="17">
        <v>8.1592220380676105E-3</v>
      </c>
      <c r="AO404" s="17">
        <v>6.1463952269777501E-2</v>
      </c>
      <c r="AP404" s="17"/>
      <c r="AQ404" s="17">
        <v>8.1809161901082294E-3</v>
      </c>
      <c r="AR404" s="17">
        <v>6.6791340253184506E-2</v>
      </c>
      <c r="AS404" s="17"/>
      <c r="AT404" s="17">
        <v>2.0211529736113499E-2</v>
      </c>
      <c r="AU404" s="17">
        <v>0.10356096119876</v>
      </c>
      <c r="AV404" s="17"/>
      <c r="AW404" s="17">
        <v>3.9944418676226397E-2</v>
      </c>
      <c r="AX404" s="17">
        <v>2.6287024411447001E-2</v>
      </c>
      <c r="AY404" s="17"/>
      <c r="AZ404" s="17">
        <v>3.93211742159377E-3</v>
      </c>
      <c r="BA404" s="17">
        <v>6.2680153083150697E-2</v>
      </c>
    </row>
    <row r="405" spans="2:53"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row>
    <row r="406" spans="2:53" x14ac:dyDescent="0.35">
      <c r="B406" s="6" t="s">
        <v>217</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row>
    <row r="407" spans="2:53" x14ac:dyDescent="0.35">
      <c r="B407" s="24" t="s">
        <v>72</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row>
    <row r="408" spans="2:53" x14ac:dyDescent="0.35">
      <c r="B408" t="s">
        <v>204</v>
      </c>
      <c r="C408" s="17">
        <v>0.28075487736259502</v>
      </c>
      <c r="D408" s="17">
        <v>0.31072005460324598</v>
      </c>
      <c r="E408" s="17">
        <v>0.250502829339463</v>
      </c>
      <c r="F408" s="17"/>
      <c r="G408" s="17">
        <v>0.26589694099162098</v>
      </c>
      <c r="H408" s="17">
        <v>0.39584782729976098</v>
      </c>
      <c r="I408" s="17">
        <v>0.29835343522667801</v>
      </c>
      <c r="J408" s="17">
        <v>0.27938583935762001</v>
      </c>
      <c r="K408" s="17">
        <v>0.155183353683295</v>
      </c>
      <c r="L408" s="17">
        <v>0.15113205032962501</v>
      </c>
      <c r="M408" s="17"/>
      <c r="N408" s="17">
        <v>0.31177918097908902</v>
      </c>
      <c r="O408" s="17">
        <v>0.182180047879202</v>
      </c>
      <c r="P408" s="17">
        <v>0.22075067430779899</v>
      </c>
      <c r="Q408" s="17">
        <v>0.182158447926902</v>
      </c>
      <c r="R408" s="17"/>
      <c r="S408" s="17">
        <v>0.34401974319977202</v>
      </c>
      <c r="T408" s="17">
        <v>0.25554873809493001</v>
      </c>
      <c r="U408" s="17">
        <v>0.25713604776989402</v>
      </c>
      <c r="V408" s="17">
        <v>0.23238124653962</v>
      </c>
      <c r="W408" s="17">
        <v>0.35254951060215001</v>
      </c>
      <c r="X408" s="17">
        <v>0.288274216909579</v>
      </c>
      <c r="Y408" s="17">
        <v>0.22369760772450201</v>
      </c>
      <c r="Z408" s="17">
        <v>0.251520291470617</v>
      </c>
      <c r="AA408" s="17">
        <v>0.29259580598728202</v>
      </c>
      <c r="AB408" s="17"/>
      <c r="AC408" s="17">
        <v>0.281635723446929</v>
      </c>
      <c r="AD408" s="17">
        <v>0.218442552822735</v>
      </c>
      <c r="AE408" s="17">
        <v>0.32504900905733503</v>
      </c>
      <c r="AF408" s="17">
        <v>0.34305526671153003</v>
      </c>
      <c r="AG408" s="17">
        <v>0.28810022834639298</v>
      </c>
      <c r="AH408" s="17">
        <v>0.2920168825153</v>
      </c>
      <c r="AI408" s="17">
        <v>0.27189341066671402</v>
      </c>
      <c r="AJ408" s="17">
        <v>0.262036372139483</v>
      </c>
      <c r="AK408" s="17">
        <v>0.35250120888861403</v>
      </c>
      <c r="AL408" s="17">
        <v>0.18210697977201801</v>
      </c>
      <c r="AM408" s="17"/>
      <c r="AN408" s="17">
        <v>0.371156718989339</v>
      </c>
      <c r="AO408" s="17">
        <v>0.16910776700032601</v>
      </c>
      <c r="AP408" s="17"/>
      <c r="AQ408" s="17">
        <v>0.345603936148142</v>
      </c>
      <c r="AR408" s="17">
        <v>0.200809060424433</v>
      </c>
      <c r="AS408" s="17"/>
      <c r="AT408" s="17">
        <v>0.29437275761031201</v>
      </c>
      <c r="AU408" s="17">
        <v>0.211832092865292</v>
      </c>
      <c r="AV408" s="17"/>
      <c r="AW408" s="17">
        <v>0.28156185426763702</v>
      </c>
      <c r="AX408" s="17">
        <v>0.28016884086504701</v>
      </c>
      <c r="AY408" s="17"/>
      <c r="AZ408" s="17">
        <v>0.38782695701792003</v>
      </c>
      <c r="BA408" s="17">
        <v>0.176216713510918</v>
      </c>
    </row>
    <row r="409" spans="2:53" x14ac:dyDescent="0.35">
      <c r="B409" t="s">
        <v>205</v>
      </c>
      <c r="C409" s="17">
        <v>0.24908633967956101</v>
      </c>
      <c r="D409" s="17">
        <v>0.26425660892202701</v>
      </c>
      <c r="E409" s="17">
        <v>0.23414016459697001</v>
      </c>
      <c r="F409" s="17"/>
      <c r="G409" s="17">
        <v>0.33709685901470299</v>
      </c>
      <c r="H409" s="17">
        <v>0.305500593693452</v>
      </c>
      <c r="I409" s="17">
        <v>0.240709599537973</v>
      </c>
      <c r="J409" s="17">
        <v>0.22828567749470999</v>
      </c>
      <c r="K409" s="17">
        <v>0.22006449843745299</v>
      </c>
      <c r="L409" s="17">
        <v>0.17969270450875499</v>
      </c>
      <c r="M409" s="17"/>
      <c r="N409" s="17">
        <v>0.263045859742912</v>
      </c>
      <c r="O409" s="17">
        <v>0.205357128714381</v>
      </c>
      <c r="P409" s="17">
        <v>0.22841844361385799</v>
      </c>
      <c r="Q409" s="17">
        <v>0.20139712891424599</v>
      </c>
      <c r="R409" s="17"/>
      <c r="S409" s="17">
        <v>0.31541798730877402</v>
      </c>
      <c r="T409" s="17">
        <v>0.25745281257170499</v>
      </c>
      <c r="U409" s="17">
        <v>0.199169567305509</v>
      </c>
      <c r="V409" s="17">
        <v>0.21734717258859701</v>
      </c>
      <c r="W409" s="17">
        <v>0.254477268218747</v>
      </c>
      <c r="X409" s="17">
        <v>0.23309270698230899</v>
      </c>
      <c r="Y409" s="17">
        <v>0.21098494573190199</v>
      </c>
      <c r="Z409" s="17">
        <v>0.270468480462776</v>
      </c>
      <c r="AA409" s="17">
        <v>0.25198798571070102</v>
      </c>
      <c r="AB409" s="17"/>
      <c r="AC409" s="17">
        <v>0.28436235683961503</v>
      </c>
      <c r="AD409" s="17">
        <v>0.18231439946612499</v>
      </c>
      <c r="AE409" s="17">
        <v>0.30543205319157501</v>
      </c>
      <c r="AF409" s="17">
        <v>0.28345720085709702</v>
      </c>
      <c r="AG409" s="17">
        <v>0.25221724676554202</v>
      </c>
      <c r="AH409" s="17">
        <v>0.21560180149914701</v>
      </c>
      <c r="AI409" s="17">
        <v>0.21657384771513799</v>
      </c>
      <c r="AJ409" s="17">
        <v>0.22974343714037401</v>
      </c>
      <c r="AK409" s="17">
        <v>0.276554063364507</v>
      </c>
      <c r="AL409" s="17">
        <v>0.22846079752694501</v>
      </c>
      <c r="AM409" s="17"/>
      <c r="AN409" s="17">
        <v>0.30656695949582702</v>
      </c>
      <c r="AO409" s="17">
        <v>0.17528475356088599</v>
      </c>
      <c r="AP409" s="17"/>
      <c r="AQ409" s="17">
        <v>0.28425280055292201</v>
      </c>
      <c r="AR409" s="17">
        <v>0.20060300937372499</v>
      </c>
      <c r="AS409" s="17"/>
      <c r="AT409" s="17">
        <v>0.26243287684654099</v>
      </c>
      <c r="AU409" s="17">
        <v>0.177219481330497</v>
      </c>
      <c r="AV409" s="17"/>
      <c r="AW409" s="17">
        <v>0.24916503879534899</v>
      </c>
      <c r="AX409" s="17">
        <v>0.25010598491219499</v>
      </c>
      <c r="AY409" s="17"/>
      <c r="AZ409" s="17">
        <v>0.31070184150385399</v>
      </c>
      <c r="BA409" s="17">
        <v>0.188929000378355</v>
      </c>
    </row>
    <row r="410" spans="2:53" x14ac:dyDescent="0.35">
      <c r="B410" t="s">
        <v>206</v>
      </c>
      <c r="C410" s="17">
        <v>0.24234462282517899</v>
      </c>
      <c r="D410" s="17">
        <v>0.22207227654775399</v>
      </c>
      <c r="E410" s="17">
        <v>0.26283499740008598</v>
      </c>
      <c r="F410" s="17"/>
      <c r="G410" s="17">
        <v>0.16668421233224101</v>
      </c>
      <c r="H410" s="17">
        <v>0.24116428674961701</v>
      </c>
      <c r="I410" s="17">
        <v>0.21855500145909301</v>
      </c>
      <c r="J410" s="17">
        <v>0.25670283698171698</v>
      </c>
      <c r="K410" s="17">
        <v>0.28182013206192602</v>
      </c>
      <c r="L410" s="17">
        <v>0.261073602084124</v>
      </c>
      <c r="M410" s="17"/>
      <c r="N410" s="17">
        <v>0.238519971556819</v>
      </c>
      <c r="O410" s="17">
        <v>0.26338152856268299</v>
      </c>
      <c r="P410" s="17">
        <v>0.24984667946681699</v>
      </c>
      <c r="Q410" s="17">
        <v>0.23744673419205001</v>
      </c>
      <c r="R410" s="17"/>
      <c r="S410" s="17">
        <v>0.21577051290461</v>
      </c>
      <c r="T410" s="17">
        <v>0.21342193674000801</v>
      </c>
      <c r="U410" s="17">
        <v>0.25009673523150899</v>
      </c>
      <c r="V410" s="17">
        <v>0.246043522978898</v>
      </c>
      <c r="W410" s="17">
        <v>0.27255740858879202</v>
      </c>
      <c r="X410" s="17">
        <v>0.25131301696855102</v>
      </c>
      <c r="Y410" s="17">
        <v>0.30299144344749501</v>
      </c>
      <c r="Z410" s="17">
        <v>0.220905656337542</v>
      </c>
      <c r="AA410" s="17">
        <v>0.23543556296253099</v>
      </c>
      <c r="AB410" s="17"/>
      <c r="AC410" s="17">
        <v>0.27578846876633301</v>
      </c>
      <c r="AD410" s="17">
        <v>0.35075889809890698</v>
      </c>
      <c r="AE410" s="17">
        <v>0.234380509969698</v>
      </c>
      <c r="AF410" s="17">
        <v>0.20341895104295199</v>
      </c>
      <c r="AG410" s="17">
        <v>0.265061697195423</v>
      </c>
      <c r="AH410" s="17">
        <v>0.22964242748006899</v>
      </c>
      <c r="AI410" s="17">
        <v>0.26976717035858999</v>
      </c>
      <c r="AJ410" s="17">
        <v>0.266825975945363</v>
      </c>
      <c r="AK410" s="17">
        <v>0.11998158221381799</v>
      </c>
      <c r="AL410" s="17">
        <v>0.218790234307145</v>
      </c>
      <c r="AM410" s="17"/>
      <c r="AN410" s="17">
        <v>0.219651966784844</v>
      </c>
      <c r="AO410" s="17">
        <v>0.27152496133197901</v>
      </c>
      <c r="AP410" s="17"/>
      <c r="AQ410" s="17">
        <v>0.22433071124312601</v>
      </c>
      <c r="AR410" s="17">
        <v>0.275079781777125</v>
      </c>
      <c r="AS410" s="17"/>
      <c r="AT410" s="17">
        <v>0.248068226191243</v>
      </c>
      <c r="AU410" s="17">
        <v>0.211782258871303</v>
      </c>
      <c r="AV410" s="17"/>
      <c r="AW410" s="17">
        <v>0.25055778370179599</v>
      </c>
      <c r="AX410" s="17">
        <v>0.233208446374533</v>
      </c>
      <c r="AY410" s="17"/>
      <c r="AZ410" s="17">
        <v>0.208374232629948</v>
      </c>
      <c r="BA410" s="17">
        <v>0.27551108627453103</v>
      </c>
    </row>
    <row r="411" spans="2:53" x14ac:dyDescent="0.35">
      <c r="B411" t="s">
        <v>207</v>
      </c>
      <c r="C411" s="17">
        <v>0.23905278072575201</v>
      </c>
      <c r="D411" s="17">
        <v>0.231468823571575</v>
      </c>
      <c r="E411" s="17">
        <v>0.24649159746806601</v>
      </c>
      <c r="F411" s="17"/>
      <c r="G411" s="17">
        <v>0.21455088535614</v>
      </c>
      <c r="H411" s="17">
        <v>0.17201851671677601</v>
      </c>
      <c r="I411" s="17">
        <v>0.21879641726378499</v>
      </c>
      <c r="J411" s="17">
        <v>0.247033303700809</v>
      </c>
      <c r="K411" s="17">
        <v>0.32105663268517298</v>
      </c>
      <c r="L411" s="17">
        <v>0.333891100347467</v>
      </c>
      <c r="M411" s="17"/>
      <c r="N411" s="17">
        <v>0.22796075099301999</v>
      </c>
      <c r="O411" s="17">
        <v>0.29222502443611897</v>
      </c>
      <c r="P411" s="17">
        <v>0.268264802505225</v>
      </c>
      <c r="Q411" s="17">
        <v>0.23681736474804099</v>
      </c>
      <c r="R411" s="17"/>
      <c r="S411" s="17">
        <v>0.20299361004811201</v>
      </c>
      <c r="T411" s="17">
        <v>0.25284604106585701</v>
      </c>
      <c r="U411" s="17">
        <v>0.242670475468583</v>
      </c>
      <c r="V411" s="17">
        <v>0.25551230754916798</v>
      </c>
      <c r="W411" s="17">
        <v>0.254306204051926</v>
      </c>
      <c r="X411" s="17">
        <v>0.26878138164355297</v>
      </c>
      <c r="Y411" s="17">
        <v>0.30502848238072899</v>
      </c>
      <c r="Z411" s="17">
        <v>0.23426857069054599</v>
      </c>
      <c r="AA411" s="17">
        <v>0.16740997910608699</v>
      </c>
      <c r="AB411" s="17"/>
      <c r="AC411" s="17">
        <v>0.29146997342279402</v>
      </c>
      <c r="AD411" s="17">
        <v>0.33569471494625402</v>
      </c>
      <c r="AE411" s="17">
        <v>0.22841394466614701</v>
      </c>
      <c r="AF411" s="17">
        <v>0.15711610068842699</v>
      </c>
      <c r="AG411" s="17">
        <v>0.252002146491701</v>
      </c>
      <c r="AH411" s="17">
        <v>0.20740134297879501</v>
      </c>
      <c r="AI411" s="17">
        <v>0.29885391658626398</v>
      </c>
      <c r="AJ411" s="17">
        <v>0.26173033400111301</v>
      </c>
      <c r="AK411" s="17">
        <v>0.15385930341632501</v>
      </c>
      <c r="AL411" s="17">
        <v>0.28749519200453599</v>
      </c>
      <c r="AM411" s="17"/>
      <c r="AN411" s="17">
        <v>0.18493764262478299</v>
      </c>
      <c r="AO411" s="17">
        <v>0.30455086097485601</v>
      </c>
      <c r="AP411" s="17"/>
      <c r="AQ411" s="17">
        <v>0.19679907770236199</v>
      </c>
      <c r="AR411" s="17">
        <v>0.30426135444104102</v>
      </c>
      <c r="AS411" s="17"/>
      <c r="AT411" s="17">
        <v>0.237485578240233</v>
      </c>
      <c r="AU411" s="17">
        <v>0.25451776186708702</v>
      </c>
      <c r="AV411" s="17"/>
      <c r="AW411" s="17">
        <v>0.237424060381141</v>
      </c>
      <c r="AX411" s="17">
        <v>0.24173043143296499</v>
      </c>
      <c r="AY411" s="17"/>
      <c r="AZ411" s="17">
        <v>0.16545298285863699</v>
      </c>
      <c r="BA411" s="17">
        <v>0.31091080154360101</v>
      </c>
    </row>
    <row r="412" spans="2:53" x14ac:dyDescent="0.35">
      <c r="B412" t="s">
        <v>208</v>
      </c>
      <c r="C412" s="17">
        <v>0.20642470091465201</v>
      </c>
      <c r="D412" s="17">
        <v>0.223559641428034</v>
      </c>
      <c r="E412" s="17">
        <v>0.188936017253901</v>
      </c>
      <c r="F412" s="17"/>
      <c r="G412" s="17">
        <v>0.21334167947336699</v>
      </c>
      <c r="H412" s="17">
        <v>0.32081056231650101</v>
      </c>
      <c r="I412" s="17">
        <v>0.24981157557469</v>
      </c>
      <c r="J412" s="17">
        <v>0.159308798833809</v>
      </c>
      <c r="K412" s="17">
        <v>8.5947129458567098E-2</v>
      </c>
      <c r="L412" s="17">
        <v>9.4563135360950401E-2</v>
      </c>
      <c r="M412" s="17"/>
      <c r="N412" s="17">
        <v>0.241140217910326</v>
      </c>
      <c r="O412" s="17">
        <v>0.122834468664113</v>
      </c>
      <c r="P412" s="17">
        <v>9.9230716064608204E-2</v>
      </c>
      <c r="Q412" s="17">
        <v>0.116342057824636</v>
      </c>
      <c r="R412" s="17"/>
      <c r="S412" s="17">
        <v>0.265224577199967</v>
      </c>
      <c r="T412" s="17">
        <v>0.17218261298704499</v>
      </c>
      <c r="U412" s="17">
        <v>0.146218407327661</v>
      </c>
      <c r="V412" s="17">
        <v>0.18894081096127099</v>
      </c>
      <c r="W412" s="17">
        <v>0.18514376073393499</v>
      </c>
      <c r="X412" s="17">
        <v>0.24119061619106899</v>
      </c>
      <c r="Y412" s="17">
        <v>0.223697615858229</v>
      </c>
      <c r="Z412" s="17">
        <v>0.172699980983714</v>
      </c>
      <c r="AA412" s="17">
        <v>0.22482963101084999</v>
      </c>
      <c r="AB412" s="17"/>
      <c r="AC412" s="17">
        <v>0.20515654681072201</v>
      </c>
      <c r="AD412" s="17">
        <v>0.20341381661218799</v>
      </c>
      <c r="AE412" s="17">
        <v>0.28073730755891202</v>
      </c>
      <c r="AF412" s="17">
        <v>0.17597154268311299</v>
      </c>
      <c r="AG412" s="17">
        <v>0.364917203304573</v>
      </c>
      <c r="AH412" s="17">
        <v>0.25726747720267401</v>
      </c>
      <c r="AI412" s="17">
        <v>0.200443840027308</v>
      </c>
      <c r="AJ412" s="17">
        <v>0.16001617823393199</v>
      </c>
      <c r="AK412" s="17">
        <v>0.329324969133787</v>
      </c>
      <c r="AL412" s="17">
        <v>0.10291804112426201</v>
      </c>
      <c r="AM412" s="17"/>
      <c r="AN412" s="17">
        <v>0.31010371000871001</v>
      </c>
      <c r="AO412" s="17">
        <v>7.7579420228891499E-2</v>
      </c>
      <c r="AP412" s="17"/>
      <c r="AQ412" s="17">
        <v>0.29015053903792298</v>
      </c>
      <c r="AR412" s="17">
        <v>9.5910772166242095E-2</v>
      </c>
      <c r="AS412" s="17"/>
      <c r="AT412" s="17">
        <v>0.22094687324943299</v>
      </c>
      <c r="AU412" s="17">
        <v>0.125579386587026</v>
      </c>
      <c r="AV412" s="17"/>
      <c r="AW412" s="17">
        <v>0.20067496462592099</v>
      </c>
      <c r="AX412" s="17">
        <v>0.213810140606539</v>
      </c>
      <c r="AY412" s="17"/>
      <c r="AZ412" s="17">
        <v>0.31683257809754101</v>
      </c>
      <c r="BA412" s="17">
        <v>9.8629682898611695E-2</v>
      </c>
    </row>
    <row r="413" spans="2:53" x14ac:dyDescent="0.35">
      <c r="B413" t="s">
        <v>209</v>
      </c>
      <c r="C413" s="17">
        <v>0.206315415446372</v>
      </c>
      <c r="D413" s="17">
        <v>0.20829108520616699</v>
      </c>
      <c r="E413" s="17">
        <v>0.203985903968737</v>
      </c>
      <c r="F413" s="17"/>
      <c r="G413" s="17">
        <v>0.18091074836428001</v>
      </c>
      <c r="H413" s="17">
        <v>0.24101302237608599</v>
      </c>
      <c r="I413" s="17">
        <v>0.211686274654138</v>
      </c>
      <c r="J413" s="17">
        <v>0.19097459902706601</v>
      </c>
      <c r="K413" s="17">
        <v>0.19743382100975701</v>
      </c>
      <c r="L413" s="17">
        <v>0.16674891653132201</v>
      </c>
      <c r="M413" s="17"/>
      <c r="N413" s="17">
        <v>0.22240590265236199</v>
      </c>
      <c r="O413" s="17">
        <v>0.18111538045695699</v>
      </c>
      <c r="P413" s="17">
        <v>0.14855403399372899</v>
      </c>
      <c r="Q413" s="17">
        <v>0.17090027802621999</v>
      </c>
      <c r="R413" s="17"/>
      <c r="S413" s="17">
        <v>0.25913181619921999</v>
      </c>
      <c r="T413" s="17">
        <v>0.219624135080979</v>
      </c>
      <c r="U413" s="17">
        <v>0.19695210939142899</v>
      </c>
      <c r="V413" s="17">
        <v>0.17585849212183799</v>
      </c>
      <c r="W413" s="17">
        <v>0.24330548306711</v>
      </c>
      <c r="X413" s="17">
        <v>0.16681705143168299</v>
      </c>
      <c r="Y413" s="17">
        <v>0.159480419797221</v>
      </c>
      <c r="Z413" s="17">
        <v>0.17303927523968701</v>
      </c>
      <c r="AA413" s="17">
        <v>0.21150987523307199</v>
      </c>
      <c r="AB413" s="17"/>
      <c r="AC413" s="17">
        <v>0.25895982787645599</v>
      </c>
      <c r="AD413" s="17">
        <v>0.22363883590669001</v>
      </c>
      <c r="AE413" s="17">
        <v>0.17795102528098899</v>
      </c>
      <c r="AF413" s="17">
        <v>0.186870092750442</v>
      </c>
      <c r="AG413" s="17">
        <v>0.201415358522643</v>
      </c>
      <c r="AH413" s="17">
        <v>0.25090535581117102</v>
      </c>
      <c r="AI413" s="17">
        <v>0.220122346234356</v>
      </c>
      <c r="AJ413" s="17">
        <v>0.24190792210980999</v>
      </c>
      <c r="AK413" s="17">
        <v>0.21983095089989099</v>
      </c>
      <c r="AL413" s="17">
        <v>0.175607012399431</v>
      </c>
      <c r="AM413" s="17"/>
      <c r="AN413" s="17">
        <v>0.240011332955157</v>
      </c>
      <c r="AO413" s="17">
        <v>0.15580176942166599</v>
      </c>
      <c r="AP413" s="17"/>
      <c r="AQ413" s="17">
        <v>0.21342377720995501</v>
      </c>
      <c r="AR413" s="17">
        <v>0.194011919009837</v>
      </c>
      <c r="AS413" s="17"/>
      <c r="AT413" s="17">
        <v>0.21647314545639099</v>
      </c>
      <c r="AU413" s="17">
        <v>0.149551386468701</v>
      </c>
      <c r="AV413" s="17"/>
      <c r="AW413" s="17">
        <v>0.21276215334874399</v>
      </c>
      <c r="AX413" s="17">
        <v>0.199356405689018</v>
      </c>
      <c r="AY413" s="17"/>
      <c r="AZ413" s="17">
        <v>0.235202519579293</v>
      </c>
      <c r="BA413" s="17">
        <v>0.17811193948168799</v>
      </c>
    </row>
    <row r="414" spans="2:53" x14ac:dyDescent="0.35">
      <c r="B414" t="s">
        <v>210</v>
      </c>
      <c r="C414" s="17">
        <v>0.20294893961242599</v>
      </c>
      <c r="D414" s="17">
        <v>0.21622209317608601</v>
      </c>
      <c r="E414" s="17">
        <v>0.18985837203856001</v>
      </c>
      <c r="F414" s="17"/>
      <c r="G414" s="17">
        <v>0.176535100173524</v>
      </c>
      <c r="H414" s="17">
        <v>0.359358265491595</v>
      </c>
      <c r="I414" s="17">
        <v>0.25155938174168102</v>
      </c>
      <c r="J414" s="17">
        <v>0.153357623996523</v>
      </c>
      <c r="K414" s="17">
        <v>5.4939215152601202E-2</v>
      </c>
      <c r="L414" s="17">
        <v>3.56956467406669E-2</v>
      </c>
      <c r="M414" s="17"/>
      <c r="N414" s="17">
        <v>0.229233133353546</v>
      </c>
      <c r="O414" s="17">
        <v>0.135026683724804</v>
      </c>
      <c r="P414" s="17">
        <v>0.112115899243605</v>
      </c>
      <c r="Q414" s="17">
        <v>0.18688538273702299</v>
      </c>
      <c r="R414" s="17"/>
      <c r="S414" s="17">
        <v>0.26578592952929297</v>
      </c>
      <c r="T414" s="17">
        <v>0.19379874343742101</v>
      </c>
      <c r="U414" s="17">
        <v>0.148822807137902</v>
      </c>
      <c r="V414" s="17">
        <v>0.19660283769307699</v>
      </c>
      <c r="W414" s="17">
        <v>0.205355614847268</v>
      </c>
      <c r="X414" s="17">
        <v>0.18803359275541001</v>
      </c>
      <c r="Y414" s="17">
        <v>0.16844593897715401</v>
      </c>
      <c r="Z414" s="17">
        <v>0.20331462524211499</v>
      </c>
      <c r="AA414" s="17">
        <v>0.21998064079395899</v>
      </c>
      <c r="AB414" s="17"/>
      <c r="AC414" s="17">
        <v>0.17318642777541199</v>
      </c>
      <c r="AD414" s="17">
        <v>0.12791766759097301</v>
      </c>
      <c r="AE414" s="17">
        <v>0.247985726832508</v>
      </c>
      <c r="AF414" s="17">
        <v>0.22598926603703201</v>
      </c>
      <c r="AG414" s="17">
        <v>0.27222465417012898</v>
      </c>
      <c r="AH414" s="17">
        <v>0.18248447527804601</v>
      </c>
      <c r="AI414" s="17">
        <v>0.20532726029807999</v>
      </c>
      <c r="AJ414" s="17">
        <v>0.176314861216713</v>
      </c>
      <c r="AK414" s="17">
        <v>0.30416679701047999</v>
      </c>
      <c r="AL414" s="17">
        <v>0.126025133256324</v>
      </c>
      <c r="AM414" s="17"/>
      <c r="AN414" s="17">
        <v>0.30656285911077402</v>
      </c>
      <c r="AO414" s="17">
        <v>7.4507746005186698E-2</v>
      </c>
      <c r="AP414" s="17"/>
      <c r="AQ414" s="17">
        <v>0.27764809827383102</v>
      </c>
      <c r="AR414" s="17">
        <v>0.101184978747277</v>
      </c>
      <c r="AS414" s="17"/>
      <c r="AT414" s="17">
        <v>0.21887863959696</v>
      </c>
      <c r="AU414" s="17">
        <v>0.1218042756583</v>
      </c>
      <c r="AV414" s="17"/>
      <c r="AW414" s="17">
        <v>0.20713022989388599</v>
      </c>
      <c r="AX414" s="17">
        <v>0.19870451900901701</v>
      </c>
      <c r="AY414" s="17"/>
      <c r="AZ414" s="17">
        <v>0.30382299371231403</v>
      </c>
      <c r="BA414" s="17">
        <v>0.104462121855426</v>
      </c>
    </row>
    <row r="415" spans="2:53" x14ac:dyDescent="0.35">
      <c r="B415" t="s">
        <v>211</v>
      </c>
      <c r="C415" s="17">
        <v>0.200302540196481</v>
      </c>
      <c r="D415" s="17">
        <v>0.20430458862898501</v>
      </c>
      <c r="E415" s="17">
        <v>0.195941240514694</v>
      </c>
      <c r="F415" s="17"/>
      <c r="G415" s="17">
        <v>0.205618026236806</v>
      </c>
      <c r="H415" s="17">
        <v>0.208159363036654</v>
      </c>
      <c r="I415" s="17">
        <v>0.19358459081516499</v>
      </c>
      <c r="J415" s="17">
        <v>0.23131893854004301</v>
      </c>
      <c r="K415" s="17">
        <v>0.18420201535625599</v>
      </c>
      <c r="L415" s="17">
        <v>0.140095696587104</v>
      </c>
      <c r="M415" s="17"/>
      <c r="N415" s="17">
        <v>0.23106462265910699</v>
      </c>
      <c r="O415" s="17">
        <v>0.15484286922995599</v>
      </c>
      <c r="P415" s="17">
        <v>9.2397444707842696E-2</v>
      </c>
      <c r="Q415" s="17">
        <v>9.3032424929325896E-2</v>
      </c>
      <c r="R415" s="17"/>
      <c r="S415" s="17">
        <v>0.30734451297368898</v>
      </c>
      <c r="T415" s="17">
        <v>0.219535282794911</v>
      </c>
      <c r="U415" s="17">
        <v>0.10349138559648</v>
      </c>
      <c r="V415" s="17">
        <v>0.17405172396398899</v>
      </c>
      <c r="W415" s="17">
        <v>0.12288966431644401</v>
      </c>
      <c r="X415" s="17">
        <v>0.223271097824015</v>
      </c>
      <c r="Y415" s="17">
        <v>0.196071777740084</v>
      </c>
      <c r="Z415" s="17">
        <v>0.17236069953922201</v>
      </c>
      <c r="AA415" s="17">
        <v>0.19120596114322899</v>
      </c>
      <c r="AB415" s="17"/>
      <c r="AC415" s="17">
        <v>0.25070803074891002</v>
      </c>
      <c r="AD415" s="17">
        <v>0.138586891138824</v>
      </c>
      <c r="AE415" s="17">
        <v>0.19623970905440899</v>
      </c>
      <c r="AF415" s="17">
        <v>0.242679955843631</v>
      </c>
      <c r="AG415" s="17">
        <v>0.29982643804482001</v>
      </c>
      <c r="AH415" s="17">
        <v>0.22871003277819399</v>
      </c>
      <c r="AI415" s="17">
        <v>0.177805042228869</v>
      </c>
      <c r="AJ415" s="17">
        <v>0.225379740515953</v>
      </c>
      <c r="AK415" s="17">
        <v>0.21441229684909199</v>
      </c>
      <c r="AL415" s="17">
        <v>0.18167402616051501</v>
      </c>
      <c r="AM415" s="17"/>
      <c r="AN415" s="17">
        <v>0.211184928994746</v>
      </c>
      <c r="AO415" s="17">
        <v>0.1918303580571</v>
      </c>
      <c r="AP415" s="17"/>
      <c r="AQ415" s="17">
        <v>0.208475203713921</v>
      </c>
      <c r="AR415" s="17">
        <v>0.19517203103060901</v>
      </c>
      <c r="AS415" s="17"/>
      <c r="AT415" s="17">
        <v>0.20819512410913199</v>
      </c>
      <c r="AU415" s="17">
        <v>0.16658877275699299</v>
      </c>
      <c r="AV415" s="17"/>
      <c r="AW415" s="17">
        <v>0.18053119702970599</v>
      </c>
      <c r="AX415" s="17">
        <v>0.223759099336443</v>
      </c>
      <c r="AY415" s="17"/>
      <c r="AZ415" s="17">
        <v>0.21274627245434399</v>
      </c>
      <c r="BA415" s="17">
        <v>0.18815329525899199</v>
      </c>
    </row>
    <row r="416" spans="2:53" x14ac:dyDescent="0.35">
      <c r="B416" t="s">
        <v>212</v>
      </c>
      <c r="C416" s="17">
        <v>0.194898189323475</v>
      </c>
      <c r="D416" s="17">
        <v>0.19359479302101101</v>
      </c>
      <c r="E416" s="17">
        <v>0.19583747219136799</v>
      </c>
      <c r="F416" s="17"/>
      <c r="G416" s="17">
        <v>0.17582902250634</v>
      </c>
      <c r="H416" s="17">
        <v>0.243746951604873</v>
      </c>
      <c r="I416" s="17">
        <v>0.19901650660704601</v>
      </c>
      <c r="J416" s="17">
        <v>0.18601282982328299</v>
      </c>
      <c r="K416" s="17">
        <v>0.14012466498975801</v>
      </c>
      <c r="L416" s="17">
        <v>0.18758765310779199</v>
      </c>
      <c r="M416" s="17"/>
      <c r="N416" s="17">
        <v>0.208019946530457</v>
      </c>
      <c r="O416" s="17">
        <v>0.16018916497437699</v>
      </c>
      <c r="P416" s="17">
        <v>0.18246870544549301</v>
      </c>
      <c r="Q416" s="17">
        <v>9.9659957611769198E-2</v>
      </c>
      <c r="R416" s="17"/>
      <c r="S416" s="17">
        <v>0.27708607225722498</v>
      </c>
      <c r="T416" s="17">
        <v>0.19189466598124799</v>
      </c>
      <c r="U416" s="17">
        <v>0.13097895341315499</v>
      </c>
      <c r="V416" s="17">
        <v>0.153162396153285</v>
      </c>
      <c r="W416" s="17">
        <v>0.174143037366711</v>
      </c>
      <c r="X416" s="17">
        <v>0.20827837333267599</v>
      </c>
      <c r="Y416" s="17">
        <v>0.164044908776912</v>
      </c>
      <c r="Z416" s="17">
        <v>0.172021400720585</v>
      </c>
      <c r="AA416" s="17">
        <v>0.21836431313219201</v>
      </c>
      <c r="AB416" s="17"/>
      <c r="AC416" s="17">
        <v>0.19687629987062399</v>
      </c>
      <c r="AD416" s="17">
        <v>0.21065929374504699</v>
      </c>
      <c r="AE416" s="17">
        <v>0.23014538464716799</v>
      </c>
      <c r="AF416" s="17">
        <v>0.22970616834496799</v>
      </c>
      <c r="AG416" s="17">
        <v>0.24470231286173999</v>
      </c>
      <c r="AH416" s="17">
        <v>0.16735858970808001</v>
      </c>
      <c r="AI416" s="17">
        <v>0.19659528118788699</v>
      </c>
      <c r="AJ416" s="17">
        <v>0.14114806335038901</v>
      </c>
      <c r="AK416" s="17">
        <v>0.21496438965709799</v>
      </c>
      <c r="AL416" s="17">
        <v>0.158095654625135</v>
      </c>
      <c r="AM416" s="17"/>
      <c r="AN416" s="17">
        <v>0.213727113987704</v>
      </c>
      <c r="AO416" s="17">
        <v>0.17733311600658699</v>
      </c>
      <c r="AP416" s="17"/>
      <c r="AQ416" s="17">
        <v>0.20785572163170599</v>
      </c>
      <c r="AR416" s="17">
        <v>0.176070619435026</v>
      </c>
      <c r="AS416" s="17"/>
      <c r="AT416" s="17">
        <v>0.20768944573953499</v>
      </c>
      <c r="AU416" s="17">
        <v>0.12537523402679901</v>
      </c>
      <c r="AV416" s="17"/>
      <c r="AW416" s="17">
        <v>0.19455023876850899</v>
      </c>
      <c r="AX416" s="17">
        <v>0.19568058727255899</v>
      </c>
      <c r="AY416" s="17"/>
      <c r="AZ416" s="17">
        <v>0.219564808262351</v>
      </c>
      <c r="BA416" s="17">
        <v>0.17081531860124899</v>
      </c>
    </row>
    <row r="417" spans="2:53" x14ac:dyDescent="0.35">
      <c r="B417" t="s">
        <v>213</v>
      </c>
      <c r="C417" s="17">
        <v>0.18579575044410501</v>
      </c>
      <c r="D417" s="17">
        <v>0.22179365863023301</v>
      </c>
      <c r="E417" s="17">
        <v>0.149964996523342</v>
      </c>
      <c r="F417" s="17"/>
      <c r="G417" s="17">
        <v>0.15050649279566</v>
      </c>
      <c r="H417" s="17">
        <v>0.31076992084885302</v>
      </c>
      <c r="I417" s="17">
        <v>0.18321310806633201</v>
      </c>
      <c r="J417" s="17">
        <v>0.15087844985707999</v>
      </c>
      <c r="K417" s="17">
        <v>0.120384560724295</v>
      </c>
      <c r="L417" s="17">
        <v>9.3322951857090206E-2</v>
      </c>
      <c r="M417" s="17"/>
      <c r="N417" s="17">
        <v>0.20454859520732999</v>
      </c>
      <c r="O417" s="17">
        <v>0.107403257748572</v>
      </c>
      <c r="P417" s="17">
        <v>0.13108797698201699</v>
      </c>
      <c r="Q417" s="17">
        <v>0.228795494351824</v>
      </c>
      <c r="R417" s="17"/>
      <c r="S417" s="17">
        <v>0.23274809787355699</v>
      </c>
      <c r="T417" s="17">
        <v>0.18312251679126501</v>
      </c>
      <c r="U417" s="17">
        <v>0.13358335104426899</v>
      </c>
      <c r="V417" s="17">
        <v>0.18294057032601499</v>
      </c>
      <c r="W417" s="17">
        <v>0.218488059481553</v>
      </c>
      <c r="X417" s="17">
        <v>0.18023645926525</v>
      </c>
      <c r="Y417" s="17">
        <v>0.15980736298474699</v>
      </c>
      <c r="Z417" s="17">
        <v>0.154769673882967</v>
      </c>
      <c r="AA417" s="17">
        <v>0.18732476480711399</v>
      </c>
      <c r="AB417" s="17"/>
      <c r="AC417" s="17">
        <v>0.19159675294113099</v>
      </c>
      <c r="AD417" s="17">
        <v>0.124540946904741</v>
      </c>
      <c r="AE417" s="17">
        <v>0.23683676479174001</v>
      </c>
      <c r="AF417" s="17">
        <v>0.17534547165446401</v>
      </c>
      <c r="AG417" s="17">
        <v>0.19504844903636501</v>
      </c>
      <c r="AH417" s="17">
        <v>9.0211088756553898E-2</v>
      </c>
      <c r="AI417" s="17">
        <v>0.20358499853048101</v>
      </c>
      <c r="AJ417" s="17">
        <v>0.12618884525407301</v>
      </c>
      <c r="AK417" s="17">
        <v>0.37838130071207299</v>
      </c>
      <c r="AL417" s="17">
        <v>0.14547835104353801</v>
      </c>
      <c r="AM417" s="17"/>
      <c r="AN417" s="17">
        <v>0.26422492356925198</v>
      </c>
      <c r="AO417" s="17">
        <v>8.7364860139195893E-2</v>
      </c>
      <c r="AP417" s="17"/>
      <c r="AQ417" s="17">
        <v>0.231719249090446</v>
      </c>
      <c r="AR417" s="17">
        <v>0.126048386363381</v>
      </c>
      <c r="AS417" s="17"/>
      <c r="AT417" s="17">
        <v>0.19923932722318699</v>
      </c>
      <c r="AU417" s="17">
        <v>0.103755570241805</v>
      </c>
      <c r="AV417" s="17"/>
      <c r="AW417" s="17">
        <v>0.167117561609292</v>
      </c>
      <c r="AX417" s="17">
        <v>0.20960021444940999</v>
      </c>
      <c r="AY417" s="17"/>
      <c r="AZ417" s="17">
        <v>0.25801233209969798</v>
      </c>
      <c r="BA417" s="17">
        <v>0.11528821131511199</v>
      </c>
    </row>
    <row r="418" spans="2:53" x14ac:dyDescent="0.35">
      <c r="B418" t="s">
        <v>214</v>
      </c>
      <c r="C418" s="17">
        <v>0.181515976635994</v>
      </c>
      <c r="D418" s="17">
        <v>0.19410029559199701</v>
      </c>
      <c r="E418" s="17">
        <v>0.16855550498529401</v>
      </c>
      <c r="F418" s="17"/>
      <c r="G418" s="17">
        <v>0.18125354624989801</v>
      </c>
      <c r="H418" s="17">
        <v>0.226886506817635</v>
      </c>
      <c r="I418" s="17">
        <v>0.20970569149199</v>
      </c>
      <c r="J418" s="17">
        <v>0.20245155257220099</v>
      </c>
      <c r="K418" s="17">
        <v>9.7605223644736894E-2</v>
      </c>
      <c r="L418" s="17">
        <v>5.50032855023352E-2</v>
      </c>
      <c r="M418" s="17"/>
      <c r="N418" s="17">
        <v>0.199609409637342</v>
      </c>
      <c r="O418" s="17">
        <v>0.16206371608364001</v>
      </c>
      <c r="P418" s="17">
        <v>0.10921853629568599</v>
      </c>
      <c r="Q418" s="17">
        <v>0.123129966790261</v>
      </c>
      <c r="R418" s="17"/>
      <c r="S418" s="17">
        <v>0.22585666003331301</v>
      </c>
      <c r="T418" s="17">
        <v>0.16961266047547599</v>
      </c>
      <c r="U418" s="17">
        <v>0.13136589576975999</v>
      </c>
      <c r="V418" s="17">
        <v>0.14745212488940199</v>
      </c>
      <c r="W418" s="17">
        <v>0.17874860213836199</v>
      </c>
      <c r="X418" s="17">
        <v>0.213750260392611</v>
      </c>
      <c r="Y418" s="17">
        <v>0.159643886065611</v>
      </c>
      <c r="Z418" s="17">
        <v>0.199086525435584</v>
      </c>
      <c r="AA418" s="17">
        <v>0.19605495104995399</v>
      </c>
      <c r="AB418" s="17"/>
      <c r="AC418" s="17">
        <v>0.201257667707649</v>
      </c>
      <c r="AD418" s="17">
        <v>0.14388125892586501</v>
      </c>
      <c r="AE418" s="17">
        <v>0.174631976217969</v>
      </c>
      <c r="AF418" s="17">
        <v>0.24922199801417499</v>
      </c>
      <c r="AG418" s="17">
        <v>0.20497363313637099</v>
      </c>
      <c r="AH418" s="17">
        <v>0.26779076452473699</v>
      </c>
      <c r="AI418" s="17">
        <v>0.144668095921026</v>
      </c>
      <c r="AJ418" s="17">
        <v>0.16891218037512601</v>
      </c>
      <c r="AK418" s="17">
        <v>0.18588648370073599</v>
      </c>
      <c r="AL418" s="17">
        <v>0.130938546594418</v>
      </c>
      <c r="AM418" s="17"/>
      <c r="AN418" s="17">
        <v>0.23132177039865501</v>
      </c>
      <c r="AO418" s="17">
        <v>0.12353265731021</v>
      </c>
      <c r="AP418" s="17"/>
      <c r="AQ418" s="17">
        <v>0.20112014745961301</v>
      </c>
      <c r="AR418" s="17">
        <v>0.15868536261305899</v>
      </c>
      <c r="AS418" s="17"/>
      <c r="AT418" s="17">
        <v>0.19269160103687699</v>
      </c>
      <c r="AU418" s="17">
        <v>0.119124561907617</v>
      </c>
      <c r="AV418" s="17"/>
      <c r="AW418" s="17">
        <v>0.18763540347214799</v>
      </c>
      <c r="AX418" s="17">
        <v>0.17533241596016</v>
      </c>
      <c r="AY418" s="17"/>
      <c r="AZ418" s="17">
        <v>0.23812390485767801</v>
      </c>
      <c r="BA418" s="17">
        <v>0.126247704134031</v>
      </c>
    </row>
    <row r="419" spans="2:53" x14ac:dyDescent="0.35">
      <c r="B419" t="s">
        <v>215</v>
      </c>
      <c r="C419" s="17">
        <v>9.36768943815382E-2</v>
      </c>
      <c r="D419" s="17">
        <v>9.2703802676725802E-2</v>
      </c>
      <c r="E419" s="17">
        <v>9.4734263760932094E-2</v>
      </c>
      <c r="F419" s="17"/>
      <c r="G419" s="17">
        <v>0.102736208288657</v>
      </c>
      <c r="H419" s="17">
        <v>0.13020115758408199</v>
      </c>
      <c r="I419" s="17">
        <v>8.7837886986658106E-2</v>
      </c>
      <c r="J419" s="17">
        <v>9.32246876092091E-2</v>
      </c>
      <c r="K419" s="17">
        <v>5.9887367988314302E-2</v>
      </c>
      <c r="L419" s="17">
        <v>7.3143774326576302E-2</v>
      </c>
      <c r="M419" s="17"/>
      <c r="N419" s="17">
        <v>0.106614102990759</v>
      </c>
      <c r="O419" s="17">
        <v>5.7294190392308299E-2</v>
      </c>
      <c r="P419" s="17">
        <v>6.3418275632022597E-2</v>
      </c>
      <c r="Q419" s="17">
        <v>5.1988052185734102E-2</v>
      </c>
      <c r="R419" s="17"/>
      <c r="S419" s="17">
        <v>0.14614415404165701</v>
      </c>
      <c r="T419" s="17">
        <v>7.7829804887608503E-2</v>
      </c>
      <c r="U419" s="17">
        <v>9.0856324420533402E-2</v>
      </c>
      <c r="V419" s="17">
        <v>9.0639393983102001E-2</v>
      </c>
      <c r="W419" s="17">
        <v>6.0293439822288103E-2</v>
      </c>
      <c r="X419" s="17">
        <v>9.0118225975542393E-2</v>
      </c>
      <c r="Y419" s="17">
        <v>4.2539006324891201E-2</v>
      </c>
      <c r="Z419" s="17">
        <v>0.11079211308029099</v>
      </c>
      <c r="AA419" s="17">
        <v>0.111866066429165</v>
      </c>
      <c r="AB419" s="17"/>
      <c r="AC419" s="17">
        <v>0.114942334509748</v>
      </c>
      <c r="AD419" s="17">
        <v>0.12990953102950101</v>
      </c>
      <c r="AE419" s="17">
        <v>7.7562488062774895E-2</v>
      </c>
      <c r="AF419" s="17">
        <v>9.0521233748596303E-2</v>
      </c>
      <c r="AG419" s="17">
        <v>4.1336538397117303E-2</v>
      </c>
      <c r="AH419" s="17">
        <v>0.161332025578243</v>
      </c>
      <c r="AI419" s="17">
        <v>9.0183746189225006E-2</v>
      </c>
      <c r="AJ419" s="17">
        <v>0.109633328889803</v>
      </c>
      <c r="AK419" s="17">
        <v>6.3562590515556697E-2</v>
      </c>
      <c r="AL419" s="17">
        <v>5.4461201052446E-2</v>
      </c>
      <c r="AM419" s="17"/>
      <c r="AN419" s="17">
        <v>0.103008033811367</v>
      </c>
      <c r="AO419" s="17">
        <v>8.2824958592333298E-2</v>
      </c>
      <c r="AP419" s="17"/>
      <c r="AQ419" s="17">
        <v>9.8725368594328899E-2</v>
      </c>
      <c r="AR419" s="17">
        <v>8.5449570860477303E-2</v>
      </c>
      <c r="AS419" s="17"/>
      <c r="AT419" s="17">
        <v>9.8860700606303004E-2</v>
      </c>
      <c r="AU419" s="17">
        <v>6.14729250234771E-2</v>
      </c>
      <c r="AV419" s="17"/>
      <c r="AW419" s="17">
        <v>8.8736890291017695E-2</v>
      </c>
      <c r="AX419" s="17">
        <v>9.9028826241127493E-2</v>
      </c>
      <c r="AY419" s="17"/>
      <c r="AZ419" s="17">
        <v>0.120173505436519</v>
      </c>
      <c r="BA419" s="17">
        <v>6.7807339247311305E-2</v>
      </c>
    </row>
    <row r="420" spans="2:53" x14ac:dyDescent="0.35">
      <c r="B420" t="s">
        <v>69</v>
      </c>
      <c r="C420" s="17">
        <v>5.8207969432415803E-2</v>
      </c>
      <c r="D420" s="17">
        <v>4.6640605258241798E-2</v>
      </c>
      <c r="E420" s="17">
        <v>6.9827701006053303E-2</v>
      </c>
      <c r="F420" s="17"/>
      <c r="G420" s="17">
        <v>3.7491666899978501E-2</v>
      </c>
      <c r="H420" s="17">
        <v>2.5818864764276798E-2</v>
      </c>
      <c r="I420" s="17">
        <v>3.1534808903548699E-2</v>
      </c>
      <c r="J420" s="17">
        <v>4.7414763788329498E-2</v>
      </c>
      <c r="K420" s="17">
        <v>0.122512636376455</v>
      </c>
      <c r="L420" s="17">
        <v>0.16504959415075801</v>
      </c>
      <c r="M420" s="17"/>
      <c r="N420" s="17">
        <v>3.31745314754451E-2</v>
      </c>
      <c r="O420" s="17">
        <v>0.12415743139848601</v>
      </c>
      <c r="P420" s="17">
        <v>9.8772515403845296E-2</v>
      </c>
      <c r="Q420" s="17">
        <v>0.183894993261911</v>
      </c>
      <c r="R420" s="17"/>
      <c r="S420" s="17">
        <v>4.8892711881184998E-2</v>
      </c>
      <c r="T420" s="17">
        <v>6.0332280685299403E-2</v>
      </c>
      <c r="U420" s="17">
        <v>0.111111111221638</v>
      </c>
      <c r="V420" s="17">
        <v>5.8764487529925399E-2</v>
      </c>
      <c r="W420" s="17">
        <v>7.3768012661726001E-2</v>
      </c>
      <c r="X420" s="17">
        <v>4.3185030195747903E-2</v>
      </c>
      <c r="Y420" s="17">
        <v>4.05019661642071E-2</v>
      </c>
      <c r="Z420" s="17">
        <v>4.4316845933322697E-2</v>
      </c>
      <c r="AA420" s="17">
        <v>4.5716224821617399E-2</v>
      </c>
      <c r="AB420" s="17"/>
      <c r="AC420" s="17">
        <v>5.27638797719054E-2</v>
      </c>
      <c r="AD420" s="17">
        <v>7.0549653231387496E-2</v>
      </c>
      <c r="AE420" s="17">
        <v>3.55878006725645E-2</v>
      </c>
      <c r="AF420" s="17">
        <v>9.2589678170057199E-3</v>
      </c>
      <c r="AG420" s="17">
        <v>2.9119665450328801E-2</v>
      </c>
      <c r="AH420" s="17">
        <v>6.5728725971319693E-2</v>
      </c>
      <c r="AI420" s="17">
        <v>6.7940605021160602E-2</v>
      </c>
      <c r="AJ420" s="17">
        <v>3.43294734932146E-2</v>
      </c>
      <c r="AK420" s="17">
        <v>1.28708750088965E-2</v>
      </c>
      <c r="AL420" s="17">
        <v>8.1307563438797303E-2</v>
      </c>
      <c r="AM420" s="17"/>
      <c r="AN420" s="17">
        <v>9.3700479437990696E-3</v>
      </c>
      <c r="AO420" s="17">
        <v>0.117346875692904</v>
      </c>
      <c r="AP420" s="17"/>
      <c r="AQ420" s="17">
        <v>1.84023971425075E-2</v>
      </c>
      <c r="AR420" s="17">
        <v>0.106394121427728</v>
      </c>
      <c r="AS420" s="17"/>
      <c r="AT420" s="17">
        <v>3.7962318766875301E-2</v>
      </c>
      <c r="AU420" s="17">
        <v>0.151753007339748</v>
      </c>
      <c r="AV420" s="17"/>
      <c r="AW420" s="17">
        <v>7.7755587165573695E-2</v>
      </c>
      <c r="AX420" s="17">
        <v>3.3294625858365401E-2</v>
      </c>
      <c r="AY420" s="17"/>
      <c r="AZ420" s="17">
        <v>6.5849854722065801E-3</v>
      </c>
      <c r="BA420" s="17">
        <v>0.10860926894127899</v>
      </c>
    </row>
    <row r="421" spans="2:53" x14ac:dyDescent="0.35">
      <c r="B421" t="s">
        <v>216</v>
      </c>
      <c r="C421" s="17">
        <v>4.3924504845064397E-2</v>
      </c>
      <c r="D421" s="17">
        <v>3.3974068555109899E-2</v>
      </c>
      <c r="E421" s="17">
        <v>5.3914458248221803E-2</v>
      </c>
      <c r="F421" s="17"/>
      <c r="G421" s="17">
        <v>1.3320095378635001E-2</v>
      </c>
      <c r="H421" s="17">
        <v>9.4521569990314198E-3</v>
      </c>
      <c r="I421" s="17">
        <v>3.54735408947498E-2</v>
      </c>
      <c r="J421" s="17">
        <v>4.7111043484129402E-2</v>
      </c>
      <c r="K421" s="17">
        <v>8.9469773211504997E-2</v>
      </c>
      <c r="L421" s="17">
        <v>9.3240742665225307E-2</v>
      </c>
      <c r="M421" s="17"/>
      <c r="N421" s="17">
        <v>3.1564354045557998E-2</v>
      </c>
      <c r="O421" s="17">
        <v>6.23408662621509E-2</v>
      </c>
      <c r="P421" s="17">
        <v>9.2085827038857801E-2</v>
      </c>
      <c r="Q421" s="17">
        <v>5.5530481755821703E-2</v>
      </c>
      <c r="R421" s="17"/>
      <c r="S421" s="17">
        <v>1.9373616583134402E-2</v>
      </c>
      <c r="T421" s="17">
        <v>4.8726501200269001E-2</v>
      </c>
      <c r="U421" s="17">
        <v>8.5840998630234797E-2</v>
      </c>
      <c r="V421" s="17">
        <v>5.5005965772522501E-2</v>
      </c>
      <c r="W421" s="17">
        <v>2.90808607855805E-2</v>
      </c>
      <c r="X421" s="17">
        <v>1.37201834315676E-2</v>
      </c>
      <c r="Y421" s="17">
        <v>4.27024815867207E-2</v>
      </c>
      <c r="Z421" s="17">
        <v>3.5521334071764499E-2</v>
      </c>
      <c r="AA421" s="17">
        <v>6.4403805516218299E-2</v>
      </c>
      <c r="AB421" s="17"/>
      <c r="AC421" s="17">
        <v>2.0054941506471101E-2</v>
      </c>
      <c r="AD421" s="17">
        <v>7.0895037710894698E-2</v>
      </c>
      <c r="AE421" s="17">
        <v>3.0125979725433499E-2</v>
      </c>
      <c r="AF421" s="17">
        <v>1.26875935676582E-2</v>
      </c>
      <c r="AG421" s="17">
        <v>0</v>
      </c>
      <c r="AH421" s="17">
        <v>2.2465616427697101E-2</v>
      </c>
      <c r="AI421" s="17">
        <v>7.57020481267308E-2</v>
      </c>
      <c r="AJ421" s="17">
        <v>3.2302820677968198E-2</v>
      </c>
      <c r="AK421" s="17">
        <v>3.2800199964741802E-2</v>
      </c>
      <c r="AL421" s="17">
        <v>9.4622900452297307E-2</v>
      </c>
      <c r="AM421" s="17"/>
      <c r="AN421" s="17">
        <v>1.28204731602662E-2</v>
      </c>
      <c r="AO421" s="17">
        <v>8.7454360742601503E-2</v>
      </c>
      <c r="AP421" s="17"/>
      <c r="AQ421" s="17">
        <v>2.4718735714630301E-2</v>
      </c>
      <c r="AR421" s="17">
        <v>6.7676843409635604E-2</v>
      </c>
      <c r="AS421" s="17"/>
      <c r="AT421" s="17">
        <v>3.6152188458631301E-2</v>
      </c>
      <c r="AU421" s="17">
        <v>9.4010706570684999E-2</v>
      </c>
      <c r="AV421" s="17"/>
      <c r="AW421" s="17">
        <v>4.4863066558874898E-2</v>
      </c>
      <c r="AX421" s="17">
        <v>4.3083300746519101E-2</v>
      </c>
      <c r="AY421" s="17"/>
      <c r="AZ421" s="17">
        <v>1.22905788200144E-2</v>
      </c>
      <c r="BA421" s="17">
        <v>7.4809797749843296E-2</v>
      </c>
    </row>
    <row r="422" spans="2:53" x14ac:dyDescent="0.35">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row>
    <row r="423" spans="2:53" x14ac:dyDescent="0.35">
      <c r="B423" s="6" t="s">
        <v>218</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row>
    <row r="424" spans="2:53" x14ac:dyDescent="0.35">
      <c r="B424" s="24" t="s">
        <v>72</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row>
    <row r="425" spans="2:53" x14ac:dyDescent="0.35">
      <c r="B425" t="s">
        <v>49</v>
      </c>
      <c r="C425" s="17">
        <v>0.54837880725994703</v>
      </c>
      <c r="D425" s="17">
        <v>0.56274379638083805</v>
      </c>
      <c r="E425" s="17">
        <v>0.53450717482004095</v>
      </c>
      <c r="F425" s="17"/>
      <c r="G425" s="17">
        <v>0.717988956395477</v>
      </c>
      <c r="H425" s="17">
        <v>0.71841590759539797</v>
      </c>
      <c r="I425" s="17">
        <v>0.68800543126566704</v>
      </c>
      <c r="J425" s="17">
        <v>0.52530401027194995</v>
      </c>
      <c r="K425" s="17">
        <v>0.230471819137093</v>
      </c>
      <c r="L425" s="17">
        <v>0.14348926203569601</v>
      </c>
      <c r="M425" s="17"/>
      <c r="N425" s="17">
        <v>0.59049067431740898</v>
      </c>
      <c r="O425" s="17">
        <v>0.42037976254479498</v>
      </c>
      <c r="P425" s="17">
        <v>0.45136669456662398</v>
      </c>
      <c r="Q425" s="17">
        <v>0.45557740963181698</v>
      </c>
      <c r="R425" s="17"/>
      <c r="S425" s="17">
        <v>0.58229925020912399</v>
      </c>
      <c r="T425" s="17">
        <v>0.472911576488866</v>
      </c>
      <c r="U425" s="17">
        <v>0.44704884818339702</v>
      </c>
      <c r="V425" s="17">
        <v>0.60289081466030003</v>
      </c>
      <c r="W425" s="17">
        <v>0.60063161933482201</v>
      </c>
      <c r="X425" s="17">
        <v>0.58981743979526402</v>
      </c>
      <c r="Y425" s="17">
        <v>0.50533782693742202</v>
      </c>
      <c r="Z425" s="17">
        <v>0.65037190935517697</v>
      </c>
      <c r="AA425" s="17">
        <v>0.556935760593951</v>
      </c>
      <c r="AB425" s="17"/>
      <c r="AC425" s="17">
        <v>0.47688635778102401</v>
      </c>
      <c r="AD425" s="17">
        <v>0.408783501340513</v>
      </c>
      <c r="AE425" s="17">
        <v>0.656342478051399</v>
      </c>
      <c r="AF425" s="17">
        <v>0.78579206798127699</v>
      </c>
      <c r="AG425" s="17">
        <v>0.68606214033366097</v>
      </c>
      <c r="AH425" s="17">
        <v>0.585007646883699</v>
      </c>
      <c r="AI425" s="17">
        <v>0.41594680057880101</v>
      </c>
      <c r="AJ425" s="17">
        <v>0.54857891925747004</v>
      </c>
      <c r="AK425" s="17">
        <v>0.60536411712957605</v>
      </c>
      <c r="AL425" s="17">
        <v>0.445300764907201</v>
      </c>
      <c r="AM425" s="17"/>
      <c r="AN425" s="17">
        <v>0.76497814038657497</v>
      </c>
      <c r="AO425" s="17">
        <v>0.275483485879643</v>
      </c>
      <c r="AP425" s="17"/>
      <c r="AQ425" s="17">
        <v>0.71698553402564502</v>
      </c>
      <c r="AR425" s="17">
        <v>0.321089351945405</v>
      </c>
      <c r="AS425" s="17"/>
      <c r="AT425" s="17">
        <v>0.59207767355138496</v>
      </c>
      <c r="AU425" s="17">
        <v>0.30581455438522198</v>
      </c>
      <c r="AV425" s="17"/>
      <c r="AW425" s="17">
        <v>0.55710197336699196</v>
      </c>
      <c r="AX425" s="17">
        <v>0.53946701050796897</v>
      </c>
      <c r="AY425" s="17"/>
      <c r="AZ425" s="17">
        <v>0.80436483286661398</v>
      </c>
      <c r="BA425" s="17">
        <v>0.29845082253458</v>
      </c>
    </row>
    <row r="426" spans="2:53" x14ac:dyDescent="0.35">
      <c r="B426" t="s">
        <v>50</v>
      </c>
      <c r="C426" s="17">
        <v>0.43793146513556702</v>
      </c>
      <c r="D426" s="17">
        <v>0.42355207391482302</v>
      </c>
      <c r="E426" s="17">
        <v>0.45180518352567101</v>
      </c>
      <c r="F426" s="17"/>
      <c r="G426" s="17">
        <v>0.26276865770086</v>
      </c>
      <c r="H426" s="17">
        <v>0.27406053775990402</v>
      </c>
      <c r="I426" s="17">
        <v>0.304781223009296</v>
      </c>
      <c r="J426" s="17">
        <v>0.463234138709118</v>
      </c>
      <c r="K426" s="17">
        <v>0.74582548303621299</v>
      </c>
      <c r="L426" s="17">
        <v>0.81864109503666505</v>
      </c>
      <c r="M426" s="17"/>
      <c r="N426" s="17">
        <v>0.39818628156976499</v>
      </c>
      <c r="O426" s="17">
        <v>0.56484407148923699</v>
      </c>
      <c r="P426" s="17">
        <v>0.52990727309665697</v>
      </c>
      <c r="Q426" s="17">
        <v>0.51243466745581001</v>
      </c>
      <c r="R426" s="17"/>
      <c r="S426" s="17">
        <v>0.40140317911394102</v>
      </c>
      <c r="T426" s="17">
        <v>0.50737636917808404</v>
      </c>
      <c r="U426" s="17">
        <v>0.54031609553321003</v>
      </c>
      <c r="V426" s="17">
        <v>0.39139891389765102</v>
      </c>
      <c r="W426" s="17">
        <v>0.386064874246481</v>
      </c>
      <c r="X426" s="17">
        <v>0.39646237677316898</v>
      </c>
      <c r="Y426" s="17">
        <v>0.47974899816448402</v>
      </c>
      <c r="Z426" s="17">
        <v>0.34962809064482397</v>
      </c>
      <c r="AA426" s="17">
        <v>0.42786873360652899</v>
      </c>
      <c r="AB426" s="17"/>
      <c r="AC426" s="17">
        <v>0.51760247380772495</v>
      </c>
      <c r="AD426" s="17">
        <v>0.57849979276999497</v>
      </c>
      <c r="AE426" s="17">
        <v>0.320605732498076</v>
      </c>
      <c r="AF426" s="17">
        <v>0.205633237919323</v>
      </c>
      <c r="AG426" s="17">
        <v>0.284818194887556</v>
      </c>
      <c r="AH426" s="17">
        <v>0.35697690280427602</v>
      </c>
      <c r="AI426" s="17">
        <v>0.57145003908761705</v>
      </c>
      <c r="AJ426" s="17">
        <v>0.45142108074253001</v>
      </c>
      <c r="AK426" s="17">
        <v>0.394635882870424</v>
      </c>
      <c r="AL426" s="17">
        <v>0.55469923509279895</v>
      </c>
      <c r="AM426" s="17"/>
      <c r="AN426" s="17">
        <v>0.22988201621573801</v>
      </c>
      <c r="AO426" s="17">
        <v>0.70332837520446001</v>
      </c>
      <c r="AP426" s="17"/>
      <c r="AQ426" s="17">
        <v>0.27525073464637301</v>
      </c>
      <c r="AR426" s="17">
        <v>0.66120642695676701</v>
      </c>
      <c r="AS426" s="17"/>
      <c r="AT426" s="17">
        <v>0.399475665209097</v>
      </c>
      <c r="AU426" s="17">
        <v>0.66265771560128806</v>
      </c>
      <c r="AV426" s="17"/>
      <c r="AW426" s="17">
        <v>0.42855809823055602</v>
      </c>
      <c r="AX426" s="17">
        <v>0.44922217661934499</v>
      </c>
      <c r="AY426" s="17"/>
      <c r="AZ426" s="17">
        <v>0.18667354764288099</v>
      </c>
      <c r="BA426" s="17">
        <v>0.68324323485587601</v>
      </c>
    </row>
    <row r="427" spans="2:53" x14ac:dyDescent="0.35">
      <c r="B427" t="s">
        <v>69</v>
      </c>
      <c r="C427" s="17">
        <v>1.3689727604485599E-2</v>
      </c>
      <c r="D427" s="17">
        <v>1.3704129704338101E-2</v>
      </c>
      <c r="E427" s="17">
        <v>1.36876416542879E-2</v>
      </c>
      <c r="F427" s="17"/>
      <c r="G427" s="17">
        <v>1.9242385903662201E-2</v>
      </c>
      <c r="H427" s="17">
        <v>7.5235546446977501E-3</v>
      </c>
      <c r="I427" s="17">
        <v>7.2133457250366899E-3</v>
      </c>
      <c r="J427" s="17">
        <v>1.14618510189328E-2</v>
      </c>
      <c r="K427" s="17">
        <v>2.3702697826694201E-2</v>
      </c>
      <c r="L427" s="17">
        <v>3.7869642927638801E-2</v>
      </c>
      <c r="M427" s="17"/>
      <c r="N427" s="17">
        <v>1.13230441128252E-2</v>
      </c>
      <c r="O427" s="17">
        <v>1.47761659659681E-2</v>
      </c>
      <c r="P427" s="17">
        <v>1.8726032336719701E-2</v>
      </c>
      <c r="Q427" s="17">
        <v>3.1987922912373103E-2</v>
      </c>
      <c r="R427" s="17"/>
      <c r="S427" s="17">
        <v>1.6297570676935401E-2</v>
      </c>
      <c r="T427" s="17">
        <v>1.97120543330499E-2</v>
      </c>
      <c r="U427" s="17">
        <v>1.26350562833924E-2</v>
      </c>
      <c r="V427" s="17">
        <v>5.7102714420497703E-3</v>
      </c>
      <c r="W427" s="17">
        <v>1.3303506418697399E-2</v>
      </c>
      <c r="X427" s="17">
        <v>1.37201834315676E-2</v>
      </c>
      <c r="Y427" s="17">
        <v>1.4913174898094E-2</v>
      </c>
      <c r="Z427" s="17">
        <v>0</v>
      </c>
      <c r="AA427" s="17">
        <v>1.5195505799520699E-2</v>
      </c>
      <c r="AB427" s="17"/>
      <c r="AC427" s="17">
        <v>5.5111684112514603E-3</v>
      </c>
      <c r="AD427" s="17">
        <v>1.2716705889491999E-2</v>
      </c>
      <c r="AE427" s="17">
        <v>2.3051789450524999E-2</v>
      </c>
      <c r="AF427" s="17">
        <v>8.5746940993992795E-3</v>
      </c>
      <c r="AG427" s="17">
        <v>2.9119664778783201E-2</v>
      </c>
      <c r="AH427" s="17">
        <v>5.8015450312024798E-2</v>
      </c>
      <c r="AI427" s="17">
        <v>1.26031603335816E-2</v>
      </c>
      <c r="AJ427" s="17">
        <v>0</v>
      </c>
      <c r="AK427" s="17">
        <v>0</v>
      </c>
      <c r="AL427" s="17">
        <v>0</v>
      </c>
      <c r="AM427" s="17"/>
      <c r="AN427" s="17">
        <v>5.1398433976867801E-3</v>
      </c>
      <c r="AO427" s="17">
        <v>2.1188138915896802E-2</v>
      </c>
      <c r="AP427" s="17"/>
      <c r="AQ427" s="17">
        <v>7.7637313279820498E-3</v>
      </c>
      <c r="AR427" s="17">
        <v>1.7704221097827998E-2</v>
      </c>
      <c r="AS427" s="17"/>
      <c r="AT427" s="17">
        <v>8.4466612395183507E-3</v>
      </c>
      <c r="AU427" s="17">
        <v>3.1527730013489803E-2</v>
      </c>
      <c r="AV427" s="17"/>
      <c r="AW427" s="17">
        <v>1.43399284024519E-2</v>
      </c>
      <c r="AX427" s="17">
        <v>1.1310812872685601E-2</v>
      </c>
      <c r="AY427" s="17"/>
      <c r="AZ427" s="17">
        <v>8.9616194905043599E-3</v>
      </c>
      <c r="BA427" s="17">
        <v>1.8305942609544899E-2</v>
      </c>
    </row>
    <row r="428" spans="2:53" x14ac:dyDescent="0.35">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row>
    <row r="429" spans="2:53" x14ac:dyDescent="0.35">
      <c r="B429" s="6" t="s">
        <v>225</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row>
    <row r="430" spans="2:53" x14ac:dyDescent="0.35">
      <c r="B430" s="24" t="s">
        <v>72</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row>
    <row r="431" spans="2:53" x14ac:dyDescent="0.35">
      <c r="B431" t="s">
        <v>219</v>
      </c>
      <c r="C431" s="17">
        <v>0.18633174972331101</v>
      </c>
      <c r="D431" s="17">
        <v>0.19995331718164</v>
      </c>
      <c r="E431" s="17">
        <v>0.17251761101150401</v>
      </c>
      <c r="F431" s="17"/>
      <c r="G431" s="17">
        <v>0.277593524632055</v>
      </c>
      <c r="H431" s="17">
        <v>0.19380450972810501</v>
      </c>
      <c r="I431" s="17">
        <v>0.253406236073763</v>
      </c>
      <c r="J431" s="17">
        <v>0.198537332206775</v>
      </c>
      <c r="K431" s="17">
        <v>6.6247176277393502E-2</v>
      </c>
      <c r="L431" s="17">
        <v>6.4431110246389506E-2</v>
      </c>
      <c r="M431" s="17"/>
      <c r="N431" s="17">
        <v>0.19278987084793001</v>
      </c>
      <c r="O431" s="17">
        <v>0.15772184976933601</v>
      </c>
      <c r="P431" s="17">
        <v>0.15927867515855701</v>
      </c>
      <c r="Q431" s="17">
        <v>0.230669958241184</v>
      </c>
      <c r="R431" s="17"/>
      <c r="S431" s="17">
        <v>0.180603278229932</v>
      </c>
      <c r="T431" s="17">
        <v>0.16673225608867001</v>
      </c>
      <c r="U431" s="17">
        <v>9.3460726459138693E-2</v>
      </c>
      <c r="V431" s="17">
        <v>0.23209127103340199</v>
      </c>
      <c r="W431" s="17">
        <v>0.18957826140301001</v>
      </c>
      <c r="X431" s="17">
        <v>0.22559634957254901</v>
      </c>
      <c r="Y431" s="17">
        <v>0.194198196726585</v>
      </c>
      <c r="Z431" s="17">
        <v>0.305650519840313</v>
      </c>
      <c r="AA431" s="17">
        <v>0.16566393808152299</v>
      </c>
      <c r="AB431" s="17"/>
      <c r="AC431" s="17">
        <v>0.148804894552579</v>
      </c>
      <c r="AD431" s="17">
        <v>0.15795522914801099</v>
      </c>
      <c r="AE431" s="17">
        <v>0.15122710475696</v>
      </c>
      <c r="AF431" s="17">
        <v>0.28836002847097097</v>
      </c>
      <c r="AG431" s="17">
        <v>0.30173347842443898</v>
      </c>
      <c r="AH431" s="17">
        <v>0.29803570265395402</v>
      </c>
      <c r="AI431" s="17">
        <v>0.14966415765962399</v>
      </c>
      <c r="AJ431" s="17">
        <v>0.21527791978228</v>
      </c>
      <c r="AK431" s="17">
        <v>0.25365194081168002</v>
      </c>
      <c r="AL431" s="17">
        <v>0.10189914872859</v>
      </c>
      <c r="AM431" s="17"/>
      <c r="AN431" s="17">
        <v>0.245042190018018</v>
      </c>
      <c r="AO431" s="17">
        <v>0.11158870550849601</v>
      </c>
      <c r="AP431" s="17"/>
      <c r="AQ431" s="17">
        <v>0.226623964924421</v>
      </c>
      <c r="AR431" s="17">
        <v>0.13307266138000301</v>
      </c>
      <c r="AS431" s="17"/>
      <c r="AT431" s="17">
        <v>0.19711778363760499</v>
      </c>
      <c r="AU431" s="17">
        <v>0.126604436492748</v>
      </c>
      <c r="AV431" s="17"/>
      <c r="AW431" s="17">
        <v>0.20885993899944499</v>
      </c>
      <c r="AX431" s="17">
        <v>0.158644187615892</v>
      </c>
      <c r="AY431" s="17"/>
      <c r="AZ431" s="17">
        <v>0.28247939811599598</v>
      </c>
      <c r="BA431" s="17">
        <v>9.2459484852923005E-2</v>
      </c>
    </row>
    <row r="432" spans="2:53" x14ac:dyDescent="0.35">
      <c r="B432" t="s">
        <v>220</v>
      </c>
      <c r="C432" s="17">
        <v>0.38444397907309202</v>
      </c>
      <c r="D432" s="17">
        <v>0.38930600583289499</v>
      </c>
      <c r="E432" s="17">
        <v>0.379388366425287</v>
      </c>
      <c r="F432" s="17"/>
      <c r="G432" s="17">
        <v>0.371180763707672</v>
      </c>
      <c r="H432" s="17">
        <v>0.45923552729730499</v>
      </c>
      <c r="I432" s="17">
        <v>0.39833752469375899</v>
      </c>
      <c r="J432" s="17">
        <v>0.37512221481924601</v>
      </c>
      <c r="K432" s="17">
        <v>0.32912472266385501</v>
      </c>
      <c r="L432" s="17">
        <v>0.26610956453906198</v>
      </c>
      <c r="M432" s="17"/>
      <c r="N432" s="17">
        <v>0.405676409254632</v>
      </c>
      <c r="O432" s="17">
        <v>0.342239025670248</v>
      </c>
      <c r="P432" s="17">
        <v>0.325822278274848</v>
      </c>
      <c r="Q432" s="17">
        <v>0.31707459610424599</v>
      </c>
      <c r="R432" s="17"/>
      <c r="S432" s="17">
        <v>0.40705131816943102</v>
      </c>
      <c r="T432" s="17">
        <v>0.32748680137456698</v>
      </c>
      <c r="U432" s="17">
        <v>0.436437769783871</v>
      </c>
      <c r="V432" s="17">
        <v>0.36718600935773599</v>
      </c>
      <c r="W432" s="17">
        <v>0.40593460037951601</v>
      </c>
      <c r="X432" s="17">
        <v>0.36467226428946398</v>
      </c>
      <c r="Y432" s="17">
        <v>0.40061865808297997</v>
      </c>
      <c r="Z432" s="17">
        <v>0.38481012870759901</v>
      </c>
      <c r="AA432" s="17">
        <v>0.38926636816622501</v>
      </c>
      <c r="AB432" s="17"/>
      <c r="AC432" s="17">
        <v>0.40873073172267099</v>
      </c>
      <c r="AD432" s="17">
        <v>0.35640957505085502</v>
      </c>
      <c r="AE432" s="17">
        <v>0.420412896204784</v>
      </c>
      <c r="AF432" s="17">
        <v>0.423760057074001</v>
      </c>
      <c r="AG432" s="17">
        <v>0.45467798870245102</v>
      </c>
      <c r="AH432" s="17">
        <v>0.298897787606419</v>
      </c>
      <c r="AI432" s="17">
        <v>0.369667087196144</v>
      </c>
      <c r="AJ432" s="17">
        <v>0.35091603246352698</v>
      </c>
      <c r="AK432" s="17">
        <v>0.29332333885300099</v>
      </c>
      <c r="AL432" s="17">
        <v>0.50848173072769398</v>
      </c>
      <c r="AM432" s="17"/>
      <c r="AN432" s="17">
        <v>0.43119966065904702</v>
      </c>
      <c r="AO432" s="17">
        <v>0.32789458989049303</v>
      </c>
      <c r="AP432" s="17"/>
      <c r="AQ432" s="17">
        <v>0.425932211925382</v>
      </c>
      <c r="AR432" s="17">
        <v>0.33016735574956402</v>
      </c>
      <c r="AS432" s="17"/>
      <c r="AT432" s="17">
        <v>0.40050808335900001</v>
      </c>
      <c r="AU432" s="17">
        <v>0.30397875895992799</v>
      </c>
      <c r="AV432" s="17"/>
      <c r="AW432" s="17">
        <v>0.37256073539530399</v>
      </c>
      <c r="AX432" s="17">
        <v>0.39988078997628301</v>
      </c>
      <c r="AY432" s="17"/>
      <c r="AZ432" s="17">
        <v>0.43409592475098502</v>
      </c>
      <c r="BA432" s="17">
        <v>0.33596707221241501</v>
      </c>
    </row>
    <row r="433" spans="2:53" x14ac:dyDescent="0.35">
      <c r="B433" t="s">
        <v>221</v>
      </c>
      <c r="C433" s="17">
        <v>0.20767053679384601</v>
      </c>
      <c r="D433" s="17">
        <v>0.204695785533937</v>
      </c>
      <c r="E433" s="17">
        <v>0.21083212162430701</v>
      </c>
      <c r="F433" s="17"/>
      <c r="G433" s="17">
        <v>0.19580312151629201</v>
      </c>
      <c r="H433" s="17">
        <v>0.19228605044420799</v>
      </c>
      <c r="I433" s="17">
        <v>0.177683381644374</v>
      </c>
      <c r="J433" s="17">
        <v>0.216542491818486</v>
      </c>
      <c r="K433" s="17">
        <v>0.24224672669655001</v>
      </c>
      <c r="L433" s="17">
        <v>0.27376438833732603</v>
      </c>
      <c r="M433" s="17"/>
      <c r="N433" s="17">
        <v>0.203269092165447</v>
      </c>
      <c r="O433" s="17">
        <v>0.21867595018786301</v>
      </c>
      <c r="P433" s="17">
        <v>0.24471804940161401</v>
      </c>
      <c r="Q433" s="17">
        <v>0.15613095935019</v>
      </c>
      <c r="R433" s="17"/>
      <c r="S433" s="17">
        <v>0.211215775697212</v>
      </c>
      <c r="T433" s="17">
        <v>0.247220865450206</v>
      </c>
      <c r="U433" s="17">
        <v>0.209587166571091</v>
      </c>
      <c r="V433" s="17">
        <v>0.20578165573788099</v>
      </c>
      <c r="W433" s="17">
        <v>0.21439568241342499</v>
      </c>
      <c r="X433" s="17">
        <v>0.16666666426881099</v>
      </c>
      <c r="Y433" s="17">
        <v>0.15777032030704199</v>
      </c>
      <c r="Z433" s="17">
        <v>0.190291015765296</v>
      </c>
      <c r="AA433" s="17">
        <v>0.22670538074878499</v>
      </c>
      <c r="AB433" s="17"/>
      <c r="AC433" s="17">
        <v>0.256263141855187</v>
      </c>
      <c r="AD433" s="17">
        <v>0.18659721280383701</v>
      </c>
      <c r="AE433" s="17">
        <v>0.20524586123232599</v>
      </c>
      <c r="AF433" s="17">
        <v>0.19189061334554899</v>
      </c>
      <c r="AG433" s="17">
        <v>0.11710811415413699</v>
      </c>
      <c r="AH433" s="17">
        <v>0.109463436492216</v>
      </c>
      <c r="AI433" s="17">
        <v>0.219169745309818</v>
      </c>
      <c r="AJ433" s="17">
        <v>0.22982236571852499</v>
      </c>
      <c r="AK433" s="17">
        <v>0.299278716227529</v>
      </c>
      <c r="AL433" s="17">
        <v>0.17726246151858599</v>
      </c>
      <c r="AM433" s="17"/>
      <c r="AN433" s="17">
        <v>0.187556603635671</v>
      </c>
      <c r="AO433" s="17">
        <v>0.22902329399704699</v>
      </c>
      <c r="AP433" s="17"/>
      <c r="AQ433" s="17">
        <v>0.18834490403913401</v>
      </c>
      <c r="AR433" s="17">
        <v>0.23489278895284599</v>
      </c>
      <c r="AS433" s="17"/>
      <c r="AT433" s="17">
        <v>0.21202361004930301</v>
      </c>
      <c r="AU433" s="17">
        <v>0.18743593704784201</v>
      </c>
      <c r="AV433" s="17"/>
      <c r="AW433" s="17">
        <v>0.17192510617932</v>
      </c>
      <c r="AX433" s="17">
        <v>0.25045479034193002</v>
      </c>
      <c r="AY433" s="17"/>
      <c r="AZ433" s="17">
        <v>0.154690864361132</v>
      </c>
      <c r="BA433" s="17">
        <v>0.25939641804512897</v>
      </c>
    </row>
    <row r="434" spans="2:53" x14ac:dyDescent="0.35">
      <c r="B434" t="s">
        <v>222</v>
      </c>
      <c r="C434" s="17">
        <v>8.4796045103920803E-2</v>
      </c>
      <c r="D434" s="17">
        <v>0.10704367555680901</v>
      </c>
      <c r="E434" s="17">
        <v>6.2624702932339502E-2</v>
      </c>
      <c r="F434" s="17"/>
      <c r="G434" s="17">
        <v>6.7112566769984006E-2</v>
      </c>
      <c r="H434" s="17">
        <v>9.87375854258839E-2</v>
      </c>
      <c r="I434" s="17">
        <v>8.5732308307511704E-2</v>
      </c>
      <c r="J434" s="17">
        <v>6.7616859483558805E-2</v>
      </c>
      <c r="K434" s="17">
        <v>9.7647222683764703E-2</v>
      </c>
      <c r="L434" s="17">
        <v>7.7822328599094104E-2</v>
      </c>
      <c r="M434" s="17"/>
      <c r="N434" s="17">
        <v>9.1829662948629695E-2</v>
      </c>
      <c r="O434" s="17">
        <v>7.4935320086988597E-2</v>
      </c>
      <c r="P434" s="17">
        <v>5.6103092200908103E-2</v>
      </c>
      <c r="Q434" s="17">
        <v>6.5699949809842895E-2</v>
      </c>
      <c r="R434" s="17"/>
      <c r="S434" s="17">
        <v>8.5686604194942395E-2</v>
      </c>
      <c r="T434" s="17">
        <v>8.0885029114731194E-2</v>
      </c>
      <c r="U434" s="17">
        <v>4.5524899367889601E-2</v>
      </c>
      <c r="V434" s="17">
        <v>8.4929129123697406E-2</v>
      </c>
      <c r="W434" s="17">
        <v>6.0293441410560297E-2</v>
      </c>
      <c r="X434" s="17">
        <v>0.12925429896805499</v>
      </c>
      <c r="Y434" s="17">
        <v>8.7278528287224502E-2</v>
      </c>
      <c r="Z434" s="17">
        <v>5.73404673451159E-2</v>
      </c>
      <c r="AA434" s="17">
        <v>0.109860613374811</v>
      </c>
      <c r="AB434" s="17"/>
      <c r="AC434" s="17">
        <v>8.2945821462961505E-2</v>
      </c>
      <c r="AD434" s="17">
        <v>5.5178993672539402E-2</v>
      </c>
      <c r="AE434" s="17">
        <v>0.14004278252126201</v>
      </c>
      <c r="AF434" s="17">
        <v>4.4671729895791497E-2</v>
      </c>
      <c r="AG434" s="17">
        <v>0</v>
      </c>
      <c r="AH434" s="17">
        <v>0.15447560265340801</v>
      </c>
      <c r="AI434" s="17">
        <v>9.2833401398958598E-2</v>
      </c>
      <c r="AJ434" s="17">
        <v>0.16377680846953299</v>
      </c>
      <c r="AK434" s="17">
        <v>0.10125311156795801</v>
      </c>
      <c r="AL434" s="17">
        <v>4.9533064788419699E-2</v>
      </c>
      <c r="AM434" s="17"/>
      <c r="AN434" s="17">
        <v>9.3423683628908905E-2</v>
      </c>
      <c r="AO434" s="17">
        <v>7.8006675924968599E-2</v>
      </c>
      <c r="AP434" s="17"/>
      <c r="AQ434" s="17">
        <v>9.9773949921503804E-2</v>
      </c>
      <c r="AR434" s="17">
        <v>6.9268936980927107E-2</v>
      </c>
      <c r="AS434" s="17"/>
      <c r="AT434" s="17">
        <v>8.91351082296271E-2</v>
      </c>
      <c r="AU434" s="17">
        <v>6.5429099416411493E-2</v>
      </c>
      <c r="AV434" s="17"/>
      <c r="AW434" s="17">
        <v>7.5030314695770595E-2</v>
      </c>
      <c r="AX434" s="17">
        <v>9.7159728306198595E-2</v>
      </c>
      <c r="AY434" s="17"/>
      <c r="AZ434" s="17">
        <v>9.2038401840881703E-2</v>
      </c>
      <c r="BA434" s="17">
        <v>7.7725082461951894E-2</v>
      </c>
    </row>
    <row r="435" spans="2:53" x14ac:dyDescent="0.35">
      <c r="B435" t="s">
        <v>223</v>
      </c>
      <c r="C435" s="17">
        <v>1.7629885658011601E-2</v>
      </c>
      <c r="D435" s="17">
        <v>1.7102003104783998E-2</v>
      </c>
      <c r="E435" s="17">
        <v>1.8173629168660398E-2</v>
      </c>
      <c r="F435" s="17"/>
      <c r="G435" s="17">
        <v>7.5054575509010402E-3</v>
      </c>
      <c r="H435" s="17">
        <v>1.9918846668108201E-2</v>
      </c>
      <c r="I435" s="17">
        <v>1.9719010366621399E-2</v>
      </c>
      <c r="J435" s="17">
        <v>1.2929493971599801E-2</v>
      </c>
      <c r="K435" s="17">
        <v>2.3973132855935799E-2</v>
      </c>
      <c r="L435" s="17">
        <v>1.1238250564792799E-2</v>
      </c>
      <c r="M435" s="17"/>
      <c r="N435" s="17">
        <v>2.2826612892916098E-2</v>
      </c>
      <c r="O435" s="17">
        <v>0</v>
      </c>
      <c r="P435" s="17">
        <v>7.6345994758930703E-3</v>
      </c>
      <c r="Q435" s="17">
        <v>0</v>
      </c>
      <c r="R435" s="17"/>
      <c r="S435" s="17">
        <v>2.3189008952356999E-2</v>
      </c>
      <c r="T435" s="17">
        <v>2.32115572216051E-2</v>
      </c>
      <c r="U435" s="17">
        <v>3.0285441481717398E-2</v>
      </c>
      <c r="V435" s="17">
        <v>3.7585180206630999E-3</v>
      </c>
      <c r="W435" s="17">
        <v>1.3474570489151801E-2</v>
      </c>
      <c r="X435" s="17">
        <v>7.7971359684146898E-3</v>
      </c>
      <c r="Y435" s="17">
        <v>2.13512396423143E-2</v>
      </c>
      <c r="Z435" s="17">
        <v>8.7955109850501208E-3</v>
      </c>
      <c r="AA435" s="17">
        <v>1.6941542950073701E-2</v>
      </c>
      <c r="AB435" s="17"/>
      <c r="AC435" s="17">
        <v>1.2328390661632899E-2</v>
      </c>
      <c r="AD435" s="17">
        <v>1.36102791726678E-2</v>
      </c>
      <c r="AE435" s="17">
        <v>2.1837217125523299E-2</v>
      </c>
      <c r="AF435" s="17">
        <v>1.9295813353741999E-2</v>
      </c>
      <c r="AG435" s="17">
        <v>6.9169679192168099E-2</v>
      </c>
      <c r="AH435" s="17">
        <v>0</v>
      </c>
      <c r="AI435" s="17">
        <v>2.2936647603852198E-2</v>
      </c>
      <c r="AJ435" s="17">
        <v>9.8338476277565305E-3</v>
      </c>
      <c r="AK435" s="17">
        <v>3.10278378330325E-2</v>
      </c>
      <c r="AL435" s="17">
        <v>1.12101924180159E-2</v>
      </c>
      <c r="AM435" s="17"/>
      <c r="AN435" s="17">
        <v>1.8483447391750701E-2</v>
      </c>
      <c r="AO435" s="17">
        <v>1.3963135508651499E-2</v>
      </c>
      <c r="AP435" s="17"/>
      <c r="AQ435" s="17">
        <v>1.8938026337277501E-2</v>
      </c>
      <c r="AR435" s="17">
        <v>1.51178004047823E-2</v>
      </c>
      <c r="AS435" s="17"/>
      <c r="AT435" s="17">
        <v>1.7998593768062E-2</v>
      </c>
      <c r="AU435" s="17">
        <v>1.24866856924468E-2</v>
      </c>
      <c r="AV435" s="17"/>
      <c r="AW435" s="17">
        <v>1.7461753808308202E-2</v>
      </c>
      <c r="AX435" s="17">
        <v>1.79505080384561E-2</v>
      </c>
      <c r="AY435" s="17"/>
      <c r="AZ435" s="17">
        <v>2.2937448189076198E-2</v>
      </c>
      <c r="BA435" s="17">
        <v>1.2447929322507999E-2</v>
      </c>
    </row>
    <row r="436" spans="2:53" x14ac:dyDescent="0.35">
      <c r="B436" t="s">
        <v>69</v>
      </c>
      <c r="C436" s="17">
        <v>1.0353785814538699E-2</v>
      </c>
      <c r="D436" s="17">
        <v>8.0348491193998305E-3</v>
      </c>
      <c r="E436" s="17">
        <v>1.2682037395453099E-2</v>
      </c>
      <c r="F436" s="17"/>
      <c r="G436" s="17">
        <v>7.5054575509010402E-3</v>
      </c>
      <c r="H436" s="17">
        <v>5.2759234816144498E-3</v>
      </c>
      <c r="I436" s="17">
        <v>1.32337397730895E-3</v>
      </c>
      <c r="J436" s="17">
        <v>8.88982388324276E-3</v>
      </c>
      <c r="K436" s="17">
        <v>3.4373655564773398E-2</v>
      </c>
      <c r="L436" s="17">
        <v>1.6138355764405699E-2</v>
      </c>
      <c r="M436" s="17"/>
      <c r="N436" s="17">
        <v>8.17928918982125E-3</v>
      </c>
      <c r="O436" s="17">
        <v>1.7670690757872701E-2</v>
      </c>
      <c r="P436" s="17">
        <v>8.5935083285943095E-3</v>
      </c>
      <c r="Q436" s="17">
        <v>2.7725622370945401E-2</v>
      </c>
      <c r="R436" s="17"/>
      <c r="S436" s="17">
        <v>7.7494467212017503E-3</v>
      </c>
      <c r="T436" s="17">
        <v>1.6212548896708201E-2</v>
      </c>
      <c r="U436" s="17">
        <v>7.6197278289039097E-3</v>
      </c>
      <c r="V436" s="17">
        <v>0</v>
      </c>
      <c r="W436" s="17">
        <v>2.2343575573126901E-2</v>
      </c>
      <c r="X436" s="17">
        <v>1.5744660854357499E-2</v>
      </c>
      <c r="Y436" s="17">
        <v>1.06756209722032E-2</v>
      </c>
      <c r="Z436" s="17">
        <v>1.3362911543357199E-2</v>
      </c>
      <c r="AA436" s="17">
        <v>3.36236711067526E-3</v>
      </c>
      <c r="AB436" s="17"/>
      <c r="AC436" s="17">
        <v>3.1894501689450198E-3</v>
      </c>
      <c r="AD436" s="17">
        <v>2.6898464313114299E-2</v>
      </c>
      <c r="AE436" s="17">
        <v>6.1387291635065398E-3</v>
      </c>
      <c r="AF436" s="17">
        <v>1.0256158307398001E-2</v>
      </c>
      <c r="AG436" s="17">
        <v>2.9119665450328801E-2</v>
      </c>
      <c r="AH436" s="17">
        <v>3.9057475921006501E-2</v>
      </c>
      <c r="AI436" s="17">
        <v>7.03546385839129E-3</v>
      </c>
      <c r="AJ436" s="17">
        <v>0</v>
      </c>
      <c r="AK436" s="17">
        <v>0</v>
      </c>
      <c r="AL436" s="17">
        <v>1.67915086480145E-2</v>
      </c>
      <c r="AM436" s="17"/>
      <c r="AN436" s="17">
        <v>3.94020368608096E-3</v>
      </c>
      <c r="AO436" s="17">
        <v>1.6726425328615499E-2</v>
      </c>
      <c r="AP436" s="17"/>
      <c r="AQ436" s="17">
        <v>3.9802839708943001E-3</v>
      </c>
      <c r="AR436" s="17">
        <v>1.6148083617087999E-2</v>
      </c>
      <c r="AS436" s="17"/>
      <c r="AT436" s="17">
        <v>5.8799067096572399E-3</v>
      </c>
      <c r="AU436" s="17">
        <v>3.93866052610332E-2</v>
      </c>
      <c r="AV436" s="17"/>
      <c r="AW436" s="17">
        <v>9.5984565703296897E-3</v>
      </c>
      <c r="AX436" s="17">
        <v>1.13353463324462E-2</v>
      </c>
      <c r="AY436" s="17"/>
      <c r="AZ436" s="17">
        <v>3.2308105094477702E-3</v>
      </c>
      <c r="BA436" s="17">
        <v>1.7308192247588901E-2</v>
      </c>
    </row>
    <row r="437" spans="2:53" x14ac:dyDescent="0.35">
      <c r="B437" t="s">
        <v>224</v>
      </c>
      <c r="C437" s="17">
        <v>0.10877401783328</v>
      </c>
      <c r="D437" s="17">
        <v>7.3864363670535199E-2</v>
      </c>
      <c r="E437" s="17">
        <v>0.14378153144244901</v>
      </c>
      <c r="F437" s="17"/>
      <c r="G437" s="17">
        <v>7.3299108272195004E-2</v>
      </c>
      <c r="H437" s="17">
        <v>3.0741556954774301E-2</v>
      </c>
      <c r="I437" s="17">
        <v>6.3798164936662502E-2</v>
      </c>
      <c r="J437" s="17">
        <v>0.12036178381709201</v>
      </c>
      <c r="K437" s="17">
        <v>0.206387363257728</v>
      </c>
      <c r="L437" s="17">
        <v>0.29049600194892899</v>
      </c>
      <c r="M437" s="17"/>
      <c r="N437" s="17">
        <v>7.5429062700623703E-2</v>
      </c>
      <c r="O437" s="17">
        <v>0.18875716352769101</v>
      </c>
      <c r="P437" s="17">
        <v>0.19784979715958501</v>
      </c>
      <c r="Q437" s="17">
        <v>0.20269891412359101</v>
      </c>
      <c r="R437" s="17"/>
      <c r="S437" s="17">
        <v>8.4504568034923802E-2</v>
      </c>
      <c r="T437" s="17">
        <v>0.138250941853512</v>
      </c>
      <c r="U437" s="17">
        <v>0.17708426850738901</v>
      </c>
      <c r="V437" s="17">
        <v>0.106253416726621</v>
      </c>
      <c r="W437" s="17">
        <v>9.3979868331209193E-2</v>
      </c>
      <c r="X437" s="17">
        <v>9.0268626078347694E-2</v>
      </c>
      <c r="Y437" s="17">
        <v>0.128107435981651</v>
      </c>
      <c r="Z437" s="17">
        <v>3.9749445813269599E-2</v>
      </c>
      <c r="AA437" s="17">
        <v>8.8199789567907194E-2</v>
      </c>
      <c r="AB437" s="17"/>
      <c r="AC437" s="17">
        <v>8.7737569576022897E-2</v>
      </c>
      <c r="AD437" s="17">
        <v>0.20335024583897501</v>
      </c>
      <c r="AE437" s="17">
        <v>5.5095408995639E-2</v>
      </c>
      <c r="AF437" s="17">
        <v>2.17655995525479E-2</v>
      </c>
      <c r="AG437" s="17">
        <v>2.81910740764773E-2</v>
      </c>
      <c r="AH437" s="17">
        <v>0.100069994672997</v>
      </c>
      <c r="AI437" s="17">
        <v>0.13869349697321201</v>
      </c>
      <c r="AJ437" s="17">
        <v>3.0373025938379001E-2</v>
      </c>
      <c r="AK437" s="17">
        <v>2.1465054706799699E-2</v>
      </c>
      <c r="AL437" s="17">
        <v>0.13482189317068</v>
      </c>
      <c r="AM437" s="17"/>
      <c r="AN437" s="17">
        <v>2.0354210980523198E-2</v>
      </c>
      <c r="AO437" s="17">
        <v>0.22279717384172801</v>
      </c>
      <c r="AP437" s="17"/>
      <c r="AQ437" s="17">
        <v>3.6406658881387402E-2</v>
      </c>
      <c r="AR437" s="17">
        <v>0.201332372914791</v>
      </c>
      <c r="AS437" s="17"/>
      <c r="AT437" s="17">
        <v>7.7336914246744506E-2</v>
      </c>
      <c r="AU437" s="17">
        <v>0.26467847712958997</v>
      </c>
      <c r="AV437" s="17"/>
      <c r="AW437" s="17">
        <v>0.144563694351523</v>
      </c>
      <c r="AX437" s="17">
        <v>6.4574649388794397E-2</v>
      </c>
      <c r="AY437" s="17"/>
      <c r="AZ437" s="17">
        <v>1.0527152232481801E-2</v>
      </c>
      <c r="BA437" s="17">
        <v>0.204695820857485</v>
      </c>
    </row>
    <row r="438" spans="2:53"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row>
    <row r="439" spans="2:53" x14ac:dyDescent="0.35">
      <c r="B439" s="6" t="s">
        <v>226</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row>
    <row r="440" spans="2:53" x14ac:dyDescent="0.35">
      <c r="B440" s="24" t="s">
        <v>302</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row>
    <row r="441" spans="2:53" x14ac:dyDescent="0.35">
      <c r="B441" t="s">
        <v>219</v>
      </c>
      <c r="C441" s="17">
        <v>0.19090907237816501</v>
      </c>
      <c r="D441" s="17">
        <v>0.19324031061142499</v>
      </c>
      <c r="E441" s="17">
        <v>0.188576636516992</v>
      </c>
      <c r="F441" s="17"/>
      <c r="G441" s="17">
        <v>0.26470336022222701</v>
      </c>
      <c r="H441" s="17">
        <v>0.20734152749599799</v>
      </c>
      <c r="I441" s="17">
        <v>0.25766779354300001</v>
      </c>
      <c r="J441" s="17">
        <v>0.17820837142801299</v>
      </c>
      <c r="K441" s="17">
        <v>5.7645262469773501E-2</v>
      </c>
      <c r="L441" s="17">
        <v>8.0825612116059098E-2</v>
      </c>
      <c r="M441" s="17"/>
      <c r="N441" s="17">
        <v>0.19441091945643901</v>
      </c>
      <c r="O441" s="17">
        <v>0.13613009173520399</v>
      </c>
      <c r="P441" s="17">
        <v>0.174647900693468</v>
      </c>
      <c r="Q441" s="17">
        <v>0.31920895421157103</v>
      </c>
      <c r="R441" s="17"/>
      <c r="S441" s="17">
        <v>0.17664107328354001</v>
      </c>
      <c r="T441" s="17">
        <v>0.174999022992191</v>
      </c>
      <c r="U441" s="17">
        <v>0.10436833444254601</v>
      </c>
      <c r="V441" s="17">
        <v>0.22644543518691199</v>
      </c>
      <c r="W441" s="17">
        <v>0.206371600779263</v>
      </c>
      <c r="X441" s="17">
        <v>0.22288341779433299</v>
      </c>
      <c r="Y441" s="17">
        <v>0.199193778006306</v>
      </c>
      <c r="Z441" s="17">
        <v>0.29138863666450399</v>
      </c>
      <c r="AA441" s="17">
        <v>0.178828388930525</v>
      </c>
      <c r="AB441" s="17"/>
      <c r="AC441" s="17">
        <v>0.14940128243659301</v>
      </c>
      <c r="AD441" s="17">
        <v>0.12872384199620099</v>
      </c>
      <c r="AE441" s="17">
        <v>0.183937015602429</v>
      </c>
      <c r="AF441" s="17">
        <v>0.258607942469327</v>
      </c>
      <c r="AG441" s="17">
        <v>0.33646741593465002</v>
      </c>
      <c r="AH441" s="17">
        <v>0.221267096630894</v>
      </c>
      <c r="AI441" s="17">
        <v>0.169197313791107</v>
      </c>
      <c r="AJ441" s="17">
        <v>0.170113879561689</v>
      </c>
      <c r="AK441" s="17">
        <v>0.19126582933181599</v>
      </c>
      <c r="AL441" s="17">
        <v>0.233579968606419</v>
      </c>
      <c r="AM441" s="17"/>
      <c r="AN441" s="17">
        <v>0.23854600304270099</v>
      </c>
      <c r="AO441" s="17">
        <v>0.11797149572891701</v>
      </c>
      <c r="AP441" s="17"/>
      <c r="AQ441" s="17">
        <v>0.23672252893384499</v>
      </c>
      <c r="AR441" s="17">
        <v>0.114969370217005</v>
      </c>
      <c r="AS441" s="17"/>
      <c r="AT441" s="17">
        <v>0.194817033312953</v>
      </c>
      <c r="AU441" s="17">
        <v>0.16512217885664501</v>
      </c>
      <c r="AV441" s="17"/>
      <c r="AW441" s="17">
        <v>0.228791958932235</v>
      </c>
      <c r="AX441" s="17">
        <v>0.14938489033285299</v>
      </c>
      <c r="AY441" s="17"/>
      <c r="AZ441" s="17">
        <v>0.28386700877306398</v>
      </c>
      <c r="BA441" s="17">
        <v>7.6826397452796902E-2</v>
      </c>
    </row>
    <row r="442" spans="2:53" x14ac:dyDescent="0.35">
      <c r="B442" t="s">
        <v>220</v>
      </c>
      <c r="C442" s="17">
        <v>0.413351814561145</v>
      </c>
      <c r="D442" s="17">
        <v>0.40299817748726802</v>
      </c>
      <c r="E442" s="17">
        <v>0.42503102110955898</v>
      </c>
      <c r="F442" s="17"/>
      <c r="G442" s="17">
        <v>0.36239482246153498</v>
      </c>
      <c r="H442" s="17">
        <v>0.43892526380392699</v>
      </c>
      <c r="I442" s="17">
        <v>0.44065418480083901</v>
      </c>
      <c r="J442" s="17">
        <v>0.42588476717409701</v>
      </c>
      <c r="K442" s="17">
        <v>0.37472275839005598</v>
      </c>
      <c r="L442" s="17">
        <v>0.26745385256531301</v>
      </c>
      <c r="M442" s="17"/>
      <c r="N442" s="17">
        <v>0.41374312238174898</v>
      </c>
      <c r="O442" s="17">
        <v>0.38458190108241203</v>
      </c>
      <c r="P442" s="17">
        <v>0.44611512102586698</v>
      </c>
      <c r="Q442" s="17">
        <v>0.39869767922472299</v>
      </c>
      <c r="R442" s="17"/>
      <c r="S442" s="17">
        <v>0.43985067080437101</v>
      </c>
      <c r="T442" s="17">
        <v>0.362627570315458</v>
      </c>
      <c r="U442" s="17">
        <v>0.417930938229852</v>
      </c>
      <c r="V442" s="17">
        <v>0.40886875906763598</v>
      </c>
      <c r="W442" s="17">
        <v>0.46635972196818898</v>
      </c>
      <c r="X442" s="17">
        <v>0.39080844621080002</v>
      </c>
      <c r="Y442" s="17">
        <v>0.40297030516784899</v>
      </c>
      <c r="Z442" s="17">
        <v>0.45155932295317802</v>
      </c>
      <c r="AA442" s="17">
        <v>0.41524874676004703</v>
      </c>
      <c r="AB442" s="17"/>
      <c r="AC442" s="17">
        <v>0.39551576379472198</v>
      </c>
      <c r="AD442" s="17">
        <v>0.39910720056573101</v>
      </c>
      <c r="AE442" s="17">
        <v>0.39615948492207298</v>
      </c>
      <c r="AF442" s="17">
        <v>0.475932461476683</v>
      </c>
      <c r="AG442" s="17">
        <v>0.32190427064279298</v>
      </c>
      <c r="AH442" s="17">
        <v>0.38608715753042</v>
      </c>
      <c r="AI442" s="17">
        <v>0.383029524852526</v>
      </c>
      <c r="AJ442" s="17">
        <v>0.44797664462602999</v>
      </c>
      <c r="AK442" s="17">
        <v>0.365784174927622</v>
      </c>
      <c r="AL442" s="17">
        <v>0.41441942209523902</v>
      </c>
      <c r="AM442" s="17"/>
      <c r="AN442" s="17">
        <v>0.44270659451636102</v>
      </c>
      <c r="AO442" s="17">
        <v>0.36247914360197298</v>
      </c>
      <c r="AP442" s="17"/>
      <c r="AQ442" s="17">
        <v>0.41481402762133801</v>
      </c>
      <c r="AR442" s="17">
        <v>0.41100674081013999</v>
      </c>
      <c r="AS442" s="17"/>
      <c r="AT442" s="17">
        <v>0.42175773731321398</v>
      </c>
      <c r="AU442" s="17">
        <v>0.35827909036815098</v>
      </c>
      <c r="AV442" s="17"/>
      <c r="AW442" s="17">
        <v>0.39169403193351299</v>
      </c>
      <c r="AX442" s="17">
        <v>0.43782331880384001</v>
      </c>
      <c r="AY442" s="17"/>
      <c r="AZ442" s="17">
        <v>0.42084275583509501</v>
      </c>
      <c r="BA442" s="17">
        <v>0.40415855305616999</v>
      </c>
    </row>
    <row r="443" spans="2:53" x14ac:dyDescent="0.35">
      <c r="B443" t="s">
        <v>221</v>
      </c>
      <c r="C443" s="17">
        <v>0.200259695917748</v>
      </c>
      <c r="D443" s="17">
        <v>0.202164753586139</v>
      </c>
      <c r="E443" s="17">
        <v>0.19735318468896401</v>
      </c>
      <c r="F443" s="17"/>
      <c r="G443" s="17">
        <v>0.21332410126308399</v>
      </c>
      <c r="H443" s="17">
        <v>0.186592241841115</v>
      </c>
      <c r="I443" s="17">
        <v>0.16334868045842699</v>
      </c>
      <c r="J443" s="17">
        <v>0.19276774372522901</v>
      </c>
      <c r="K443" s="17">
        <v>0.25296589269680098</v>
      </c>
      <c r="L443" s="17">
        <v>0.33049337995818001</v>
      </c>
      <c r="M443" s="17"/>
      <c r="N443" s="17">
        <v>0.20088148963088601</v>
      </c>
      <c r="O443" s="17">
        <v>0.25996283125343</v>
      </c>
      <c r="P443" s="17">
        <v>0.164802112333919</v>
      </c>
      <c r="Q443" s="17">
        <v>0.122182606171098</v>
      </c>
      <c r="R443" s="17"/>
      <c r="S443" s="17">
        <v>0.198714066525018</v>
      </c>
      <c r="T443" s="17">
        <v>0.22699561999248899</v>
      </c>
      <c r="U443" s="17">
        <v>0.274437673003464</v>
      </c>
      <c r="V443" s="17">
        <v>0.15291439588663899</v>
      </c>
      <c r="W443" s="17">
        <v>0.156126541012193</v>
      </c>
      <c r="X443" s="17">
        <v>0.20367960308146299</v>
      </c>
      <c r="Y443" s="17">
        <v>0.19158415135948501</v>
      </c>
      <c r="Z443" s="17">
        <v>0.14086887284045199</v>
      </c>
      <c r="AA443" s="17">
        <v>0.21406680736515801</v>
      </c>
      <c r="AB443" s="17"/>
      <c r="AC443" s="17">
        <v>0.255391054697994</v>
      </c>
      <c r="AD443" s="17">
        <v>0.24097949136104799</v>
      </c>
      <c r="AE443" s="17">
        <v>0.18372427911976799</v>
      </c>
      <c r="AF443" s="17">
        <v>0.17810346027802801</v>
      </c>
      <c r="AG443" s="17">
        <v>0.22865015340030301</v>
      </c>
      <c r="AH443" s="17">
        <v>0.175206231746872</v>
      </c>
      <c r="AI443" s="17">
        <v>0.20673061103162299</v>
      </c>
      <c r="AJ443" s="17">
        <v>0.181799695580705</v>
      </c>
      <c r="AK443" s="17">
        <v>0.216559783262634</v>
      </c>
      <c r="AL443" s="17">
        <v>0.19032666603918999</v>
      </c>
      <c r="AM443" s="17"/>
      <c r="AN443" s="17">
        <v>0.17048775061312599</v>
      </c>
      <c r="AO443" s="17">
        <v>0.245029345718906</v>
      </c>
      <c r="AP443" s="17"/>
      <c r="AQ443" s="17">
        <v>0.18414999982469099</v>
      </c>
      <c r="AR443" s="17">
        <v>0.22987111673239</v>
      </c>
      <c r="AS443" s="17"/>
      <c r="AT443" s="17">
        <v>0.20181322251407299</v>
      </c>
      <c r="AU443" s="17">
        <v>0.19672667329558599</v>
      </c>
      <c r="AV443" s="17"/>
      <c r="AW443" s="17">
        <v>0.18261321125160601</v>
      </c>
      <c r="AX443" s="17">
        <v>0.21981609029215299</v>
      </c>
      <c r="AY443" s="17"/>
      <c r="AZ443" s="17">
        <v>0.15330731574895001</v>
      </c>
      <c r="BA443" s="17">
        <v>0.25788202846409802</v>
      </c>
    </row>
    <row r="444" spans="2:53" x14ac:dyDescent="0.35">
      <c r="B444" t="s">
        <v>222</v>
      </c>
      <c r="C444" s="17">
        <v>9.8107870549563006E-2</v>
      </c>
      <c r="D444" s="17">
        <v>0.11346080183502601</v>
      </c>
      <c r="E444" s="17">
        <v>8.1533636512182095E-2</v>
      </c>
      <c r="F444" s="17"/>
      <c r="G444" s="17">
        <v>0.104115847052178</v>
      </c>
      <c r="H444" s="17">
        <v>9.5387122066309393E-2</v>
      </c>
      <c r="I444" s="17">
        <v>8.9204791077953496E-2</v>
      </c>
      <c r="J444" s="17">
        <v>7.7630602811636099E-2</v>
      </c>
      <c r="K444" s="17">
        <v>0.14694341081654699</v>
      </c>
      <c r="L444" s="17">
        <v>0.115291102190655</v>
      </c>
      <c r="M444" s="17"/>
      <c r="N444" s="17">
        <v>0.10199556577100199</v>
      </c>
      <c r="O444" s="17">
        <v>9.5173309929186004E-2</v>
      </c>
      <c r="P444" s="17">
        <v>7.6828160345223606E-2</v>
      </c>
      <c r="Q444" s="17">
        <v>9.1600864812750094E-2</v>
      </c>
      <c r="R444" s="17"/>
      <c r="S444" s="17">
        <v>9.3989383776651503E-2</v>
      </c>
      <c r="T444" s="17">
        <v>0.14033684624708101</v>
      </c>
      <c r="U444" s="17">
        <v>9.2734699161048706E-2</v>
      </c>
      <c r="V444" s="17">
        <v>0.115066260139064</v>
      </c>
      <c r="W444" s="17">
        <v>5.7849398868899303E-2</v>
      </c>
      <c r="X444" s="17">
        <v>0.104932987779077</v>
      </c>
      <c r="Y444" s="17">
        <v>8.3691646387812096E-2</v>
      </c>
      <c r="Z444" s="17">
        <v>6.2917036772331805E-2</v>
      </c>
      <c r="AA444" s="17">
        <v>8.9414193043848497E-2</v>
      </c>
      <c r="AB444" s="17"/>
      <c r="AC444" s="17">
        <v>9.7677299063309506E-2</v>
      </c>
      <c r="AD444" s="17">
        <v>4.9969066595931803E-2</v>
      </c>
      <c r="AE444" s="17">
        <v>0.15728802009614701</v>
      </c>
      <c r="AF444" s="17">
        <v>5.3335853807954803E-2</v>
      </c>
      <c r="AG444" s="17">
        <v>3.9603314150510799E-2</v>
      </c>
      <c r="AH444" s="17">
        <v>0.135369067963829</v>
      </c>
      <c r="AI444" s="17">
        <v>0.110066629283033</v>
      </c>
      <c r="AJ444" s="17">
        <v>0.155353226660983</v>
      </c>
      <c r="AK444" s="17">
        <v>0.13560259009039499</v>
      </c>
      <c r="AL444" s="17">
        <v>8.0159233206947594E-2</v>
      </c>
      <c r="AM444" s="17"/>
      <c r="AN444" s="17">
        <v>9.7446601826541995E-2</v>
      </c>
      <c r="AO444" s="17">
        <v>9.8155337566040807E-2</v>
      </c>
      <c r="AP444" s="17"/>
      <c r="AQ444" s="17">
        <v>0.10451464821872</v>
      </c>
      <c r="AR444" s="17">
        <v>8.9148454978032296E-2</v>
      </c>
      <c r="AS444" s="17"/>
      <c r="AT444" s="17">
        <v>0.103496522102862</v>
      </c>
      <c r="AU444" s="17">
        <v>5.6304081872573901E-2</v>
      </c>
      <c r="AV444" s="17"/>
      <c r="AW444" s="17">
        <v>8.1194403282682001E-2</v>
      </c>
      <c r="AX444" s="17">
        <v>0.116621490774915</v>
      </c>
      <c r="AY444" s="17"/>
      <c r="AZ444" s="17">
        <v>9.1129330302755204E-2</v>
      </c>
      <c r="BA444" s="17">
        <v>0.10667228763223301</v>
      </c>
    </row>
    <row r="445" spans="2:53" x14ac:dyDescent="0.35">
      <c r="B445" t="s">
        <v>223</v>
      </c>
      <c r="C445" s="17">
        <v>3.1313824635962599E-2</v>
      </c>
      <c r="D445" s="17">
        <v>3.1318377491060201E-2</v>
      </c>
      <c r="E445" s="17">
        <v>3.1341658369985197E-2</v>
      </c>
      <c r="F445" s="17"/>
      <c r="G445" s="17">
        <v>1.8238749817030501E-2</v>
      </c>
      <c r="H445" s="17">
        <v>4.39603079856591E-2</v>
      </c>
      <c r="I445" s="17">
        <v>2.36794847157792E-2</v>
      </c>
      <c r="J445" s="17">
        <v>3.0611512567615299E-2</v>
      </c>
      <c r="K445" s="17">
        <v>3.4983559194992297E-2</v>
      </c>
      <c r="L445" s="17">
        <v>2.5430600851915099E-2</v>
      </c>
      <c r="M445" s="17"/>
      <c r="N445" s="17">
        <v>3.8262278620797202E-2</v>
      </c>
      <c r="O445" s="17">
        <v>9.5623851216102996E-3</v>
      </c>
      <c r="P445" s="17">
        <v>1.1602201798044699E-2</v>
      </c>
      <c r="Q445" s="17">
        <v>0</v>
      </c>
      <c r="R445" s="17"/>
      <c r="S445" s="17">
        <v>3.49075344881992E-2</v>
      </c>
      <c r="T445" s="17">
        <v>3.2106293134998402E-2</v>
      </c>
      <c r="U445" s="17">
        <v>3.5816113979640102E-2</v>
      </c>
      <c r="V445" s="17">
        <v>2.5178478599597001E-2</v>
      </c>
      <c r="W445" s="17">
        <v>2.7818209236402099E-2</v>
      </c>
      <c r="X445" s="17">
        <v>2.1051065502530199E-2</v>
      </c>
      <c r="Y445" s="17">
        <v>2.4016976023663799E-2</v>
      </c>
      <c r="Z445" s="17">
        <v>1.93018134482228E-2</v>
      </c>
      <c r="AA445" s="17">
        <v>4.8408888339271698E-2</v>
      </c>
      <c r="AB445" s="17"/>
      <c r="AC445" s="17">
        <v>3.5332698012998397E-2</v>
      </c>
      <c r="AD445" s="17">
        <v>4.4167107051466398E-2</v>
      </c>
      <c r="AE445" s="17">
        <v>4.2686392034057399E-2</v>
      </c>
      <c r="AF445" s="17">
        <v>1.6785830417449601E-2</v>
      </c>
      <c r="AG445" s="17">
        <v>7.3374845871743102E-2</v>
      </c>
      <c r="AH445" s="17">
        <v>0</v>
      </c>
      <c r="AI445" s="17">
        <v>3.5813489550204698E-2</v>
      </c>
      <c r="AJ445" s="17">
        <v>1.6524729610224099E-2</v>
      </c>
      <c r="AK445" s="17">
        <v>6.8988515513009496E-2</v>
      </c>
      <c r="AL445" s="17">
        <v>3.6650786013868099E-2</v>
      </c>
      <c r="AM445" s="17"/>
      <c r="AN445" s="17">
        <v>3.1404659612012102E-2</v>
      </c>
      <c r="AO445" s="17">
        <v>3.3272144498130402E-2</v>
      </c>
      <c r="AP445" s="17"/>
      <c r="AQ445" s="17">
        <v>3.5835198892000403E-2</v>
      </c>
      <c r="AR445" s="17">
        <v>2.55853247087343E-2</v>
      </c>
      <c r="AS445" s="17"/>
      <c r="AT445" s="17">
        <v>2.9937857048480801E-2</v>
      </c>
      <c r="AU445" s="17">
        <v>3.8537946471484202E-2</v>
      </c>
      <c r="AV445" s="17"/>
      <c r="AW445" s="17">
        <v>3.1433846937349498E-2</v>
      </c>
      <c r="AX445" s="17">
        <v>3.13461757881685E-2</v>
      </c>
      <c r="AY445" s="17"/>
      <c r="AZ445" s="17">
        <v>3.7779813876156899E-2</v>
      </c>
      <c r="BA445" s="17">
        <v>2.33784360379805E-2</v>
      </c>
    </row>
    <row r="446" spans="2:53" x14ac:dyDescent="0.35">
      <c r="B446" t="s">
        <v>69</v>
      </c>
      <c r="C446" s="17">
        <v>1.22096136305075E-2</v>
      </c>
      <c r="D446" s="17">
        <v>1.05324725493374E-2</v>
      </c>
      <c r="E446" s="17">
        <v>1.40441685196142E-2</v>
      </c>
      <c r="F446" s="17"/>
      <c r="G446" s="17">
        <v>0</v>
      </c>
      <c r="H446" s="17">
        <v>2.0134949376083601E-3</v>
      </c>
      <c r="I446" s="17">
        <v>3.85881186197303E-3</v>
      </c>
      <c r="J446" s="17">
        <v>1.6833123871108101E-2</v>
      </c>
      <c r="K446" s="17">
        <v>4.24005000692666E-2</v>
      </c>
      <c r="L446" s="17">
        <v>1.9226760108869E-2</v>
      </c>
      <c r="M446" s="17"/>
      <c r="N446" s="17">
        <v>1.1310069640582799E-2</v>
      </c>
      <c r="O446" s="17">
        <v>1.64731255903274E-2</v>
      </c>
      <c r="P446" s="17">
        <v>6.4812681243958696E-3</v>
      </c>
      <c r="Q446" s="17">
        <v>2.7099652652958099E-2</v>
      </c>
      <c r="R446" s="17"/>
      <c r="S446" s="17">
        <v>1.0860996399667E-2</v>
      </c>
      <c r="T446" s="17">
        <v>1.33947152334813E-2</v>
      </c>
      <c r="U446" s="17">
        <v>0</v>
      </c>
      <c r="V446" s="17">
        <v>1.4674040227177E-2</v>
      </c>
      <c r="W446" s="17">
        <v>3.02242687789211E-2</v>
      </c>
      <c r="X446" s="17">
        <v>4.1779795549285398E-3</v>
      </c>
      <c r="Y446" s="17">
        <v>2.8783592513665499E-2</v>
      </c>
      <c r="Z446" s="17">
        <v>0</v>
      </c>
      <c r="AA446" s="17">
        <v>5.6240871365091302E-3</v>
      </c>
      <c r="AB446" s="17"/>
      <c r="AC446" s="17">
        <v>8.9115133357056397E-3</v>
      </c>
      <c r="AD446" s="17">
        <v>3.3007387655151703E-2</v>
      </c>
      <c r="AE446" s="17">
        <v>0</v>
      </c>
      <c r="AF446" s="17">
        <v>1.35890156526602E-2</v>
      </c>
      <c r="AG446" s="17">
        <v>0</v>
      </c>
      <c r="AH446" s="17">
        <v>2.5641545151384601E-2</v>
      </c>
      <c r="AI446" s="17">
        <v>1.5126311009916999E-2</v>
      </c>
      <c r="AJ446" s="17">
        <v>0</v>
      </c>
      <c r="AK446" s="17">
        <v>0</v>
      </c>
      <c r="AL446" s="17">
        <v>7.53622737774898E-3</v>
      </c>
      <c r="AM446" s="17"/>
      <c r="AN446" s="17">
        <v>3.8417589082037199E-3</v>
      </c>
      <c r="AO446" s="17">
        <v>2.5826421091859699E-2</v>
      </c>
      <c r="AP446" s="17"/>
      <c r="AQ446" s="17">
        <v>5.4267488159844904E-3</v>
      </c>
      <c r="AR446" s="17">
        <v>2.1763273958232899E-2</v>
      </c>
      <c r="AS446" s="17"/>
      <c r="AT446" s="17">
        <v>9.4299852020429294E-3</v>
      </c>
      <c r="AU446" s="17">
        <v>3.4876493794071803E-2</v>
      </c>
      <c r="AV446" s="17"/>
      <c r="AW446" s="17">
        <v>1.16342212727169E-2</v>
      </c>
      <c r="AX446" s="17">
        <v>1.2920958749061601E-2</v>
      </c>
      <c r="AY446" s="17"/>
      <c r="AZ446" s="17">
        <v>2.85403380070034E-3</v>
      </c>
      <c r="BA446" s="17">
        <v>2.36912537556512E-2</v>
      </c>
    </row>
    <row r="447" spans="2:53" x14ac:dyDescent="0.35">
      <c r="B447" t="s">
        <v>224</v>
      </c>
      <c r="C447" s="17">
        <v>5.3848108326908797E-2</v>
      </c>
      <c r="D447" s="17">
        <v>4.6285106439744601E-2</v>
      </c>
      <c r="E447" s="17">
        <v>6.2119694282703301E-2</v>
      </c>
      <c r="F447" s="17"/>
      <c r="G447" s="17">
        <v>3.7223119183944699E-2</v>
      </c>
      <c r="H447" s="17">
        <v>2.5780041869383399E-2</v>
      </c>
      <c r="I447" s="17">
        <v>2.1586253542027901E-2</v>
      </c>
      <c r="J447" s="17">
        <v>7.8063878422302696E-2</v>
      </c>
      <c r="K447" s="17">
        <v>9.03386163625646E-2</v>
      </c>
      <c r="L447" s="17">
        <v>0.16127869220900901</v>
      </c>
      <c r="M447" s="17"/>
      <c r="N447" s="17">
        <v>3.9396554498544498E-2</v>
      </c>
      <c r="O447" s="17">
        <v>9.8116355287829998E-2</v>
      </c>
      <c r="P447" s="17">
        <v>0.11952323567908101</v>
      </c>
      <c r="Q447" s="17">
        <v>4.12102429268996E-2</v>
      </c>
      <c r="R447" s="17"/>
      <c r="S447" s="17">
        <v>4.5036274722553699E-2</v>
      </c>
      <c r="T447" s="17">
        <v>4.95399320843024E-2</v>
      </c>
      <c r="U447" s="17">
        <v>7.4712241183449504E-2</v>
      </c>
      <c r="V447" s="17">
        <v>5.6852630892975799E-2</v>
      </c>
      <c r="W447" s="17">
        <v>5.5250259356131697E-2</v>
      </c>
      <c r="X447" s="17">
        <v>5.24665000768684E-2</v>
      </c>
      <c r="Y447" s="17">
        <v>6.9759550541217893E-2</v>
      </c>
      <c r="Z447" s="17">
        <v>3.3964317321311298E-2</v>
      </c>
      <c r="AA447" s="17">
        <v>4.8408888424640799E-2</v>
      </c>
      <c r="AB447" s="17"/>
      <c r="AC447" s="17">
        <v>5.7770388658676598E-2</v>
      </c>
      <c r="AD447" s="17">
        <v>0.10404590477447</v>
      </c>
      <c r="AE447" s="17">
        <v>3.62048082255262E-2</v>
      </c>
      <c r="AF447" s="17">
        <v>3.6454358978973999E-3</v>
      </c>
      <c r="AG447" s="17">
        <v>0</v>
      </c>
      <c r="AH447" s="17">
        <v>5.64289009766007E-2</v>
      </c>
      <c r="AI447" s="17">
        <v>8.0036120481589895E-2</v>
      </c>
      <c r="AJ447" s="17">
        <v>2.82318239603692E-2</v>
      </c>
      <c r="AK447" s="17">
        <v>2.1799106874523199E-2</v>
      </c>
      <c r="AL447" s="17">
        <v>3.7327696660587002E-2</v>
      </c>
      <c r="AM447" s="17"/>
      <c r="AN447" s="17">
        <v>1.5566631481053E-2</v>
      </c>
      <c r="AO447" s="17">
        <v>0.117266111794174</v>
      </c>
      <c r="AP447" s="17"/>
      <c r="AQ447" s="17">
        <v>1.8536847693421801E-2</v>
      </c>
      <c r="AR447" s="17">
        <v>0.10765571859546599</v>
      </c>
      <c r="AS447" s="17"/>
      <c r="AT447" s="17">
        <v>3.8747642506374601E-2</v>
      </c>
      <c r="AU447" s="17">
        <v>0.15015353534148801</v>
      </c>
      <c r="AV447" s="17"/>
      <c r="AW447" s="17">
        <v>7.2638326389897701E-2</v>
      </c>
      <c r="AX447" s="17">
        <v>3.2087075259009397E-2</v>
      </c>
      <c r="AY447" s="17"/>
      <c r="AZ447" s="17">
        <v>1.02197416632786E-2</v>
      </c>
      <c r="BA447" s="17">
        <v>0.10739104360107</v>
      </c>
    </row>
    <row r="448" spans="2:53"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row>
    <row r="449" spans="2:53" x14ac:dyDescent="0.35">
      <c r="B449" s="6" t="s">
        <v>231</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row>
    <row r="450" spans="2:53" x14ac:dyDescent="0.35">
      <c r="B450" s="24" t="s">
        <v>72</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row>
    <row r="451" spans="2:53" x14ac:dyDescent="0.35">
      <c r="B451" t="s">
        <v>227</v>
      </c>
      <c r="C451" s="17">
        <v>0.52428466847788402</v>
      </c>
      <c r="D451" s="17">
        <v>0.56520829374738202</v>
      </c>
      <c r="E451" s="17">
        <v>0.48293306012343501</v>
      </c>
      <c r="F451" s="17"/>
      <c r="G451" s="17">
        <v>0.40564735418723002</v>
      </c>
      <c r="H451" s="17">
        <v>0.55564736417326799</v>
      </c>
      <c r="I451" s="17">
        <v>0.49693939407959897</v>
      </c>
      <c r="J451" s="17">
        <v>0.52624173109405503</v>
      </c>
      <c r="K451" s="17">
        <v>0.55198892129198995</v>
      </c>
      <c r="L451" s="17">
        <v>0.55062493391994405</v>
      </c>
      <c r="M451" s="17"/>
      <c r="N451" s="17">
        <v>0.56092470256641203</v>
      </c>
      <c r="O451" s="17">
        <v>0.45104013594077202</v>
      </c>
      <c r="P451" s="17">
        <v>0.42078289974944399</v>
      </c>
      <c r="Q451" s="17">
        <v>0.364779879073238</v>
      </c>
      <c r="R451" s="17"/>
      <c r="S451" s="17">
        <v>0.59602472729702805</v>
      </c>
      <c r="T451" s="17">
        <v>0.49071954550657698</v>
      </c>
      <c r="U451" s="17">
        <v>0.53009196653735202</v>
      </c>
      <c r="V451" s="17">
        <v>0.51239642159559695</v>
      </c>
      <c r="W451" s="17">
        <v>0.53061385397992</v>
      </c>
      <c r="X451" s="17">
        <v>0.51341940100180095</v>
      </c>
      <c r="Y451" s="17">
        <v>0.54534937032513797</v>
      </c>
      <c r="Z451" s="17">
        <v>0.450946103789863</v>
      </c>
      <c r="AA451" s="17">
        <v>0.498867565327068</v>
      </c>
      <c r="AB451" s="17"/>
      <c r="AC451" s="17">
        <v>0.576437541034026</v>
      </c>
      <c r="AD451" s="17">
        <v>0.47876619222304601</v>
      </c>
      <c r="AE451" s="17">
        <v>0.62927763901421996</v>
      </c>
      <c r="AF451" s="17">
        <v>0.47314761720930298</v>
      </c>
      <c r="AG451" s="17">
        <v>0.44602819889551498</v>
      </c>
      <c r="AH451" s="17">
        <v>0.46227692438058299</v>
      </c>
      <c r="AI451" s="17">
        <v>0.54642777589366598</v>
      </c>
      <c r="AJ451" s="17">
        <v>0.53967251442313602</v>
      </c>
      <c r="AK451" s="17">
        <v>0.67649213976635103</v>
      </c>
      <c r="AL451" s="17">
        <v>0.484037360011768</v>
      </c>
      <c r="AM451" s="17"/>
      <c r="AN451" s="17">
        <v>0.57352312742593603</v>
      </c>
      <c r="AO451" s="17">
        <v>0.45918500063159701</v>
      </c>
      <c r="AP451" s="17"/>
      <c r="AQ451" s="17">
        <v>0.57876168300946595</v>
      </c>
      <c r="AR451" s="17">
        <v>0.45292389668604399</v>
      </c>
      <c r="AS451" s="17"/>
      <c r="AT451" s="17">
        <v>0.53442839086238003</v>
      </c>
      <c r="AU451" s="17">
        <v>0.46785076914490498</v>
      </c>
      <c r="AV451" s="17"/>
      <c r="AW451" s="17">
        <v>0.50465113830724895</v>
      </c>
      <c r="AX451" s="17">
        <v>0.54789309490690796</v>
      </c>
      <c r="AY451" s="17"/>
      <c r="AZ451" s="17">
        <v>0.57644333075941501</v>
      </c>
      <c r="BA451" s="17">
        <v>0.47336036775052898</v>
      </c>
    </row>
    <row r="452" spans="2:53" x14ac:dyDescent="0.35">
      <c r="B452" t="s">
        <v>228</v>
      </c>
      <c r="C452" s="17">
        <v>0.32989145925393398</v>
      </c>
      <c r="D452" s="17">
        <v>0.32075781108467599</v>
      </c>
      <c r="E452" s="17">
        <v>0.33932189860533402</v>
      </c>
      <c r="F452" s="17"/>
      <c r="G452" s="17">
        <v>0.42779797126451902</v>
      </c>
      <c r="H452" s="17">
        <v>0.33711529826530601</v>
      </c>
      <c r="I452" s="17">
        <v>0.35783160720544399</v>
      </c>
      <c r="J452" s="17">
        <v>0.340542805503535</v>
      </c>
      <c r="K452" s="17">
        <v>0.24990647827381099</v>
      </c>
      <c r="L452" s="17">
        <v>0.27162252468251802</v>
      </c>
      <c r="M452" s="17"/>
      <c r="N452" s="17">
        <v>0.32799380755533503</v>
      </c>
      <c r="O452" s="17">
        <v>0.30717242249161703</v>
      </c>
      <c r="P452" s="17">
        <v>0.33918325576908098</v>
      </c>
      <c r="Q452" s="17">
        <v>0.41517441651287201</v>
      </c>
      <c r="R452" s="17"/>
      <c r="S452" s="17">
        <v>0.31183992009473399</v>
      </c>
      <c r="T452" s="17">
        <v>0.33381993445026598</v>
      </c>
      <c r="U452" s="17">
        <v>0.29041283853937599</v>
      </c>
      <c r="V452" s="17">
        <v>0.36646107903844199</v>
      </c>
      <c r="W452" s="17">
        <v>0.32167905900858201</v>
      </c>
      <c r="X452" s="17">
        <v>0.35312694695701502</v>
      </c>
      <c r="Y452" s="17">
        <v>0.29451633163631502</v>
      </c>
      <c r="Z452" s="17">
        <v>0.38514942208706399</v>
      </c>
      <c r="AA452" s="17">
        <v>0.34031748417342</v>
      </c>
      <c r="AB452" s="17"/>
      <c r="AC452" s="17">
        <v>0.34429857616217002</v>
      </c>
      <c r="AD452" s="17">
        <v>0.30105089442815502</v>
      </c>
      <c r="AE452" s="17">
        <v>0.27528012876607699</v>
      </c>
      <c r="AF452" s="17">
        <v>0.385228272280354</v>
      </c>
      <c r="AG452" s="17">
        <v>0.50844411212777396</v>
      </c>
      <c r="AH452" s="17">
        <v>0.35602500261505798</v>
      </c>
      <c r="AI452" s="17">
        <v>0.30163626792529802</v>
      </c>
      <c r="AJ452" s="17">
        <v>0.34230121801001701</v>
      </c>
      <c r="AK452" s="17">
        <v>0.26060461178723798</v>
      </c>
      <c r="AL452" s="17">
        <v>0.35863016987035901</v>
      </c>
      <c r="AM452" s="17"/>
      <c r="AN452" s="17">
        <v>0.33686165463387902</v>
      </c>
      <c r="AO452" s="17">
        <v>0.32901862833051199</v>
      </c>
      <c r="AP452" s="17"/>
      <c r="AQ452" s="17">
        <v>0.32413355262653698</v>
      </c>
      <c r="AR452" s="17">
        <v>0.33835493535233602</v>
      </c>
      <c r="AS452" s="17"/>
      <c r="AT452" s="17">
        <v>0.33994987234539398</v>
      </c>
      <c r="AU452" s="17">
        <v>0.27356060645548402</v>
      </c>
      <c r="AV452" s="17"/>
      <c r="AW452" s="17">
        <v>0.338911241257077</v>
      </c>
      <c r="AX452" s="17">
        <v>0.32036419953336698</v>
      </c>
      <c r="AY452" s="17"/>
      <c r="AZ452" s="17">
        <v>0.332502305950789</v>
      </c>
      <c r="BA452" s="17">
        <v>0.32734239958622302</v>
      </c>
    </row>
    <row r="453" spans="2:53" x14ac:dyDescent="0.35">
      <c r="B453" t="s">
        <v>229</v>
      </c>
      <c r="C453" s="17">
        <v>0.126036038644845</v>
      </c>
      <c r="D453" s="17">
        <v>9.8637749229326901E-2</v>
      </c>
      <c r="E453" s="17">
        <v>0.15354771764234601</v>
      </c>
      <c r="F453" s="17"/>
      <c r="G453" s="17">
        <v>0.11583987883487799</v>
      </c>
      <c r="H453" s="17">
        <v>9.9899776304557403E-2</v>
      </c>
      <c r="I453" s="17">
        <v>0.13010661419185701</v>
      </c>
      <c r="J453" s="17">
        <v>0.11627249420489599</v>
      </c>
      <c r="K453" s="17">
        <v>0.171826984837604</v>
      </c>
      <c r="L453" s="17">
        <v>0.13013493831393599</v>
      </c>
      <c r="M453" s="17"/>
      <c r="N453" s="17">
        <v>9.7892547434045796E-2</v>
      </c>
      <c r="O453" s="17">
        <v>0.201286094156712</v>
      </c>
      <c r="P453" s="17">
        <v>0.20042147940607399</v>
      </c>
      <c r="Q453" s="17">
        <v>0.19724082164825599</v>
      </c>
      <c r="R453" s="17"/>
      <c r="S453" s="17">
        <v>7.7435136170461605E-2</v>
      </c>
      <c r="T453" s="17">
        <v>0.135947556974816</v>
      </c>
      <c r="U453" s="17">
        <v>0.154225081024392</v>
      </c>
      <c r="V453" s="17">
        <v>0.111673711593452</v>
      </c>
      <c r="W453" s="17">
        <v>0.10975722196820099</v>
      </c>
      <c r="X453" s="17">
        <v>0.11583490044451</v>
      </c>
      <c r="Y453" s="17">
        <v>0.140820098986773</v>
      </c>
      <c r="Z453" s="17">
        <v>0.16390447412307299</v>
      </c>
      <c r="AA453" s="17">
        <v>0.157452583388836</v>
      </c>
      <c r="AB453" s="17"/>
      <c r="AC453" s="17">
        <v>6.9099069655213993E-2</v>
      </c>
      <c r="AD453" s="17">
        <v>0.220182913348799</v>
      </c>
      <c r="AE453" s="17">
        <v>7.6993388821766803E-2</v>
      </c>
      <c r="AF453" s="17">
        <v>0.12153139361307499</v>
      </c>
      <c r="AG453" s="17">
        <v>0</v>
      </c>
      <c r="AH453" s="17">
        <v>0.116485766124276</v>
      </c>
      <c r="AI453" s="17">
        <v>0.13127705443493201</v>
      </c>
      <c r="AJ453" s="17">
        <v>0.118026267566848</v>
      </c>
      <c r="AK453" s="17">
        <v>5.0032373437514703E-2</v>
      </c>
      <c r="AL453" s="17">
        <v>0.15733247011787299</v>
      </c>
      <c r="AM453" s="17"/>
      <c r="AN453" s="17">
        <v>8.0108241543751402E-2</v>
      </c>
      <c r="AO453" s="17">
        <v>0.181450925877613</v>
      </c>
      <c r="AP453" s="17"/>
      <c r="AQ453" s="17">
        <v>8.62724516130529E-2</v>
      </c>
      <c r="AR453" s="17">
        <v>0.18168119415988401</v>
      </c>
      <c r="AS453" s="17"/>
      <c r="AT453" s="17">
        <v>0.114083567140788</v>
      </c>
      <c r="AU453" s="17">
        <v>0.19526846925135399</v>
      </c>
      <c r="AV453" s="17"/>
      <c r="AW453" s="17">
        <v>0.13274081293052101</v>
      </c>
      <c r="AX453" s="17">
        <v>0.118230267930221</v>
      </c>
      <c r="AY453" s="17"/>
      <c r="AZ453" s="17">
        <v>8.2473423489478295E-2</v>
      </c>
      <c r="BA453" s="17">
        <v>0.16856772211992799</v>
      </c>
    </row>
    <row r="454" spans="2:53" x14ac:dyDescent="0.35">
      <c r="B454" t="s">
        <v>69</v>
      </c>
      <c r="C454" s="17">
        <v>1.9787833623337501E-2</v>
      </c>
      <c r="D454" s="17">
        <v>1.53961459386147E-2</v>
      </c>
      <c r="E454" s="17">
        <v>2.41973236288846E-2</v>
      </c>
      <c r="F454" s="17"/>
      <c r="G454" s="17">
        <v>5.0714795713372597E-2</v>
      </c>
      <c r="H454" s="17">
        <v>7.3375612568683602E-3</v>
      </c>
      <c r="I454" s="17">
        <v>1.51223845231003E-2</v>
      </c>
      <c r="J454" s="17">
        <v>1.6942969197514701E-2</v>
      </c>
      <c r="K454" s="17">
        <v>2.6277615596595E-2</v>
      </c>
      <c r="L454" s="17">
        <v>4.7617603083601703E-2</v>
      </c>
      <c r="M454" s="17"/>
      <c r="N454" s="17">
        <v>1.3188942444207499E-2</v>
      </c>
      <c r="O454" s="17">
        <v>4.0501347410899897E-2</v>
      </c>
      <c r="P454" s="17">
        <v>3.9612365075400099E-2</v>
      </c>
      <c r="Q454" s="17">
        <v>2.28048827656336E-2</v>
      </c>
      <c r="R454" s="17"/>
      <c r="S454" s="17">
        <v>1.47002164377771E-2</v>
      </c>
      <c r="T454" s="17">
        <v>3.9512963068340998E-2</v>
      </c>
      <c r="U454" s="17">
        <v>2.52701138988797E-2</v>
      </c>
      <c r="V454" s="17">
        <v>9.4687877725098697E-3</v>
      </c>
      <c r="W454" s="17">
        <v>3.7949865043297303E-2</v>
      </c>
      <c r="X454" s="17">
        <v>1.7618751596674701E-2</v>
      </c>
      <c r="Y454" s="17">
        <v>1.9314199051773499E-2</v>
      </c>
      <c r="Z454" s="17">
        <v>0</v>
      </c>
      <c r="AA454" s="17">
        <v>3.36236711067526E-3</v>
      </c>
      <c r="AB454" s="17"/>
      <c r="AC454" s="17">
        <v>1.0164813148589901E-2</v>
      </c>
      <c r="AD454" s="17">
        <v>0</v>
      </c>
      <c r="AE454" s="17">
        <v>1.8448843397935601E-2</v>
      </c>
      <c r="AF454" s="17">
        <v>2.0092716897267299E-2</v>
      </c>
      <c r="AG454" s="17">
        <v>4.5527688976710702E-2</v>
      </c>
      <c r="AH454" s="17">
        <v>6.5212306880083004E-2</v>
      </c>
      <c r="AI454" s="17">
        <v>2.0658901746105102E-2</v>
      </c>
      <c r="AJ454" s="17">
        <v>0</v>
      </c>
      <c r="AK454" s="17">
        <v>1.28708750088965E-2</v>
      </c>
      <c r="AL454" s="17">
        <v>0</v>
      </c>
      <c r="AM454" s="17"/>
      <c r="AN454" s="17">
        <v>9.5069763964332997E-3</v>
      </c>
      <c r="AO454" s="17">
        <v>3.0345445160277301E-2</v>
      </c>
      <c r="AP454" s="17"/>
      <c r="AQ454" s="17">
        <v>1.0832312750944701E-2</v>
      </c>
      <c r="AR454" s="17">
        <v>2.7039973801735302E-2</v>
      </c>
      <c r="AS454" s="17"/>
      <c r="AT454" s="17">
        <v>1.1538169651438401E-2</v>
      </c>
      <c r="AU454" s="17">
        <v>6.3320155148256299E-2</v>
      </c>
      <c r="AV454" s="17"/>
      <c r="AW454" s="17">
        <v>2.3696807505153499E-2</v>
      </c>
      <c r="AX454" s="17">
        <v>1.3512437629504199E-2</v>
      </c>
      <c r="AY454" s="17"/>
      <c r="AZ454" s="17">
        <v>8.5809398003177297E-3</v>
      </c>
      <c r="BA454" s="17">
        <v>3.0729510543320002E-2</v>
      </c>
    </row>
    <row r="455" spans="2:53"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row>
    <row r="456" spans="2:53" x14ac:dyDescent="0.35">
      <c r="B456" s="6" t="s">
        <v>232</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row>
    <row r="457" spans="2:53" x14ac:dyDescent="0.35">
      <c r="B457" s="24" t="s">
        <v>72</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row>
    <row r="458" spans="2:53" x14ac:dyDescent="0.35">
      <c r="B458" t="s">
        <v>227</v>
      </c>
      <c r="C458" s="17">
        <v>0.44403364196355</v>
      </c>
      <c r="D458" s="17">
        <v>0.47399009441274698</v>
      </c>
      <c r="E458" s="17">
        <v>0.41357700732208103</v>
      </c>
      <c r="F458" s="17"/>
      <c r="G458" s="17">
        <v>0.487374574048068</v>
      </c>
      <c r="H458" s="17">
        <v>0.52782968858355395</v>
      </c>
      <c r="I458" s="17">
        <v>0.46003436196425201</v>
      </c>
      <c r="J458" s="17">
        <v>0.43267568134683998</v>
      </c>
      <c r="K458" s="17">
        <v>0.33092738150605699</v>
      </c>
      <c r="L458" s="17">
        <v>0.376183521155673</v>
      </c>
      <c r="M458" s="17"/>
      <c r="N458" s="17">
        <v>0.49368345520816198</v>
      </c>
      <c r="O458" s="17">
        <v>0.28836110494459</v>
      </c>
      <c r="P458" s="17">
        <v>0.34499845053008199</v>
      </c>
      <c r="Q458" s="17">
        <v>0.27943351777195502</v>
      </c>
      <c r="R458" s="17"/>
      <c r="S458" s="17">
        <v>0.52240498391545798</v>
      </c>
      <c r="T458" s="17">
        <v>0.42476208974514201</v>
      </c>
      <c r="U458" s="17">
        <v>0.38589753886147699</v>
      </c>
      <c r="V458" s="17">
        <v>0.37997836345337099</v>
      </c>
      <c r="W458" s="17">
        <v>0.46409632112441901</v>
      </c>
      <c r="X458" s="17">
        <v>0.45276601483807299</v>
      </c>
      <c r="Y458" s="17">
        <v>0.413167844598823</v>
      </c>
      <c r="Z458" s="17">
        <v>0.531123580422317</v>
      </c>
      <c r="AA458" s="17">
        <v>0.43983158214550999</v>
      </c>
      <c r="AB458" s="17"/>
      <c r="AC458" s="17">
        <v>0.51610504020210701</v>
      </c>
      <c r="AD458" s="17">
        <v>0.26875056819153398</v>
      </c>
      <c r="AE458" s="17">
        <v>0.59328688452098599</v>
      </c>
      <c r="AF458" s="17">
        <v>0.43823291204228199</v>
      </c>
      <c r="AG458" s="17">
        <v>0.40729574582448902</v>
      </c>
      <c r="AH458" s="17">
        <v>0.40537786486935401</v>
      </c>
      <c r="AI458" s="17">
        <v>0.40773933690875203</v>
      </c>
      <c r="AJ458" s="17">
        <v>0.49914712632605601</v>
      </c>
      <c r="AK458" s="17">
        <v>0.54898422199757502</v>
      </c>
      <c r="AL458" s="17">
        <v>0.41891675554119101</v>
      </c>
      <c r="AM458" s="17"/>
      <c r="AN458" s="17">
        <v>0.53918056195140596</v>
      </c>
      <c r="AO458" s="17">
        <v>0.325405950731112</v>
      </c>
      <c r="AP458" s="17"/>
      <c r="AQ458" s="17">
        <v>0.52389665686784104</v>
      </c>
      <c r="AR458" s="17">
        <v>0.33848416327730202</v>
      </c>
      <c r="AS458" s="17"/>
      <c r="AT458" s="17">
        <v>0.46134880013129298</v>
      </c>
      <c r="AU458" s="17">
        <v>0.34328855484754001</v>
      </c>
      <c r="AV458" s="17"/>
      <c r="AW458" s="17">
        <v>0.43074034641989001</v>
      </c>
      <c r="AX458" s="17">
        <v>0.46102587222425701</v>
      </c>
      <c r="AY458" s="17"/>
      <c r="AZ458" s="17">
        <v>0.54153456802500299</v>
      </c>
      <c r="BA458" s="17">
        <v>0.34884012543605503</v>
      </c>
    </row>
    <row r="459" spans="2:53" x14ac:dyDescent="0.35">
      <c r="B459" t="s">
        <v>228</v>
      </c>
      <c r="C459" s="17">
        <v>0.391130680407618</v>
      </c>
      <c r="D459" s="17">
        <v>0.39099400253280397</v>
      </c>
      <c r="E459" s="17">
        <v>0.39161924431039202</v>
      </c>
      <c r="F459" s="17"/>
      <c r="G459" s="17">
        <v>0.41223016918465299</v>
      </c>
      <c r="H459" s="17">
        <v>0.375852782050902</v>
      </c>
      <c r="I459" s="17">
        <v>0.41249310774375703</v>
      </c>
      <c r="J459" s="17">
        <v>0.39219557261829902</v>
      </c>
      <c r="K459" s="17">
        <v>0.41540658140081099</v>
      </c>
      <c r="L459" s="17">
        <v>0.29204080892096002</v>
      </c>
      <c r="M459" s="17"/>
      <c r="N459" s="17">
        <v>0.38836413185472501</v>
      </c>
      <c r="O459" s="17">
        <v>0.41136232776745002</v>
      </c>
      <c r="P459" s="17">
        <v>0.37795778398846003</v>
      </c>
      <c r="Q459" s="17">
        <v>0.42671595932800599</v>
      </c>
      <c r="R459" s="17"/>
      <c r="S459" s="17">
        <v>0.37143946266526701</v>
      </c>
      <c r="T459" s="17">
        <v>0.40806137727521502</v>
      </c>
      <c r="U459" s="17">
        <v>0.35358812351679803</v>
      </c>
      <c r="V459" s="17">
        <v>0.432597617167989</v>
      </c>
      <c r="W459" s="17">
        <v>0.38410421940016098</v>
      </c>
      <c r="X459" s="17">
        <v>0.39398671754140602</v>
      </c>
      <c r="Y459" s="17">
        <v>0.40754713458520803</v>
      </c>
      <c r="Z459" s="17">
        <v>0.32746965767632702</v>
      </c>
      <c r="AA459" s="17">
        <v>0.40271583482700402</v>
      </c>
      <c r="AB459" s="17"/>
      <c r="AC459" s="17">
        <v>0.398650888409187</v>
      </c>
      <c r="AD459" s="17">
        <v>0.445259127191523</v>
      </c>
      <c r="AE459" s="17">
        <v>0.320996308509501</v>
      </c>
      <c r="AF459" s="17">
        <v>0.44605844232199299</v>
      </c>
      <c r="AG459" s="17">
        <v>0.491987109994521</v>
      </c>
      <c r="AH459" s="17">
        <v>0.41271319905211701</v>
      </c>
      <c r="AI459" s="17">
        <v>0.38307592878596303</v>
      </c>
      <c r="AJ459" s="17">
        <v>0.34602702893151499</v>
      </c>
      <c r="AK459" s="17">
        <v>0.37957370776738503</v>
      </c>
      <c r="AL459" s="17">
        <v>0.38749234500013802</v>
      </c>
      <c r="AM459" s="17"/>
      <c r="AN459" s="17">
        <v>0.40255531788080301</v>
      </c>
      <c r="AO459" s="17">
        <v>0.37387206106114501</v>
      </c>
      <c r="AP459" s="17"/>
      <c r="AQ459" s="17">
        <v>0.395970334794919</v>
      </c>
      <c r="AR459" s="17">
        <v>0.39163623808481002</v>
      </c>
      <c r="AS459" s="17"/>
      <c r="AT459" s="17">
        <v>0.39906244198108198</v>
      </c>
      <c r="AU459" s="17">
        <v>0.36653828406780897</v>
      </c>
      <c r="AV459" s="17"/>
      <c r="AW459" s="17">
        <v>0.38550346169630101</v>
      </c>
      <c r="AX459" s="17">
        <v>0.39758354537516799</v>
      </c>
      <c r="AY459" s="17"/>
      <c r="AZ459" s="17">
        <v>0.401805149184495</v>
      </c>
      <c r="BA459" s="17">
        <v>0.38070882842137799</v>
      </c>
    </row>
    <row r="460" spans="2:53" x14ac:dyDescent="0.35">
      <c r="B460" t="s">
        <v>229</v>
      </c>
      <c r="C460" s="17">
        <v>0.14694011104440499</v>
      </c>
      <c r="D460" s="17">
        <v>0.11859252027060301</v>
      </c>
      <c r="E460" s="17">
        <v>0.17541989801723601</v>
      </c>
      <c r="F460" s="17"/>
      <c r="G460" s="17">
        <v>6.7868889352700801E-2</v>
      </c>
      <c r="H460" s="17">
        <v>8.7816796857871096E-2</v>
      </c>
      <c r="I460" s="17">
        <v>0.11743064959989701</v>
      </c>
      <c r="J460" s="17">
        <v>0.15982404296267999</v>
      </c>
      <c r="K460" s="17">
        <v>0.22816364024796101</v>
      </c>
      <c r="L460" s="17">
        <v>0.27554121131839199</v>
      </c>
      <c r="M460" s="17"/>
      <c r="N460" s="17">
        <v>0.107160353105997</v>
      </c>
      <c r="O460" s="17">
        <v>0.246482071291697</v>
      </c>
      <c r="P460" s="17">
        <v>0.25826927653973702</v>
      </c>
      <c r="Q460" s="17">
        <v>0.25015347904902202</v>
      </c>
      <c r="R460" s="17"/>
      <c r="S460" s="17">
        <v>9.2194682899865002E-2</v>
      </c>
      <c r="T460" s="17">
        <v>0.14746447953182301</v>
      </c>
      <c r="U460" s="17">
        <v>0.23022889570418201</v>
      </c>
      <c r="V460" s="17">
        <v>0.17795523142796399</v>
      </c>
      <c r="W460" s="17">
        <v>0.113849594432123</v>
      </c>
      <c r="X460" s="17">
        <v>0.13562851602384701</v>
      </c>
      <c r="Y460" s="17">
        <v>0.166408886723344</v>
      </c>
      <c r="Z460" s="17">
        <v>0.14140676190135501</v>
      </c>
      <c r="AA460" s="17">
        <v>0.14225707707288299</v>
      </c>
      <c r="AB460" s="17"/>
      <c r="AC460" s="17">
        <v>6.8572821407975104E-2</v>
      </c>
      <c r="AD460" s="17">
        <v>0.27703197770093602</v>
      </c>
      <c r="AE460" s="17">
        <v>7.4795937043582394E-2</v>
      </c>
      <c r="AF460" s="17">
        <v>0.107608617416419</v>
      </c>
      <c r="AG460" s="17">
        <v>0.100717144180989</v>
      </c>
      <c r="AH460" s="17">
        <v>0.10274717381528101</v>
      </c>
      <c r="AI460" s="17">
        <v>0.18706713207245701</v>
      </c>
      <c r="AJ460" s="17">
        <v>0.154825844742429</v>
      </c>
      <c r="AK460" s="17">
        <v>5.8571195226143298E-2</v>
      </c>
      <c r="AL460" s="17">
        <v>0.193590899458672</v>
      </c>
      <c r="AM460" s="17"/>
      <c r="AN460" s="17">
        <v>5.3137507167876803E-2</v>
      </c>
      <c r="AO460" s="17">
        <v>0.27103959889774898</v>
      </c>
      <c r="AP460" s="17"/>
      <c r="AQ460" s="17">
        <v>6.9822571069683301E-2</v>
      </c>
      <c r="AR460" s="17">
        <v>0.24688815504102099</v>
      </c>
      <c r="AS460" s="17"/>
      <c r="AT460" s="17">
        <v>0.12916027285800699</v>
      </c>
      <c r="AU460" s="17">
        <v>0.23658706163003901</v>
      </c>
      <c r="AV460" s="17"/>
      <c r="AW460" s="17">
        <v>0.16225032293191899</v>
      </c>
      <c r="AX460" s="17">
        <v>0.12942217941837</v>
      </c>
      <c r="AY460" s="17"/>
      <c r="AZ460" s="17">
        <v>5.1674362509548002E-2</v>
      </c>
      <c r="BA460" s="17">
        <v>0.239951346670427</v>
      </c>
    </row>
    <row r="461" spans="2:53" x14ac:dyDescent="0.35">
      <c r="B461" t="s">
        <v>69</v>
      </c>
      <c r="C461" s="17">
        <v>1.7895566584426301E-2</v>
      </c>
      <c r="D461" s="17">
        <v>1.64233827838451E-2</v>
      </c>
      <c r="E461" s="17">
        <v>1.9383850350290999E-2</v>
      </c>
      <c r="F461" s="17"/>
      <c r="G461" s="17">
        <v>3.2526367414577498E-2</v>
      </c>
      <c r="H461" s="17">
        <v>8.5007325076727099E-3</v>
      </c>
      <c r="I461" s="17">
        <v>1.0041880692094E-2</v>
      </c>
      <c r="J461" s="17">
        <v>1.53047030721815E-2</v>
      </c>
      <c r="K461" s="17">
        <v>2.55023968451711E-2</v>
      </c>
      <c r="L461" s="17">
        <v>5.6234458604974703E-2</v>
      </c>
      <c r="M461" s="17"/>
      <c r="N461" s="17">
        <v>1.07920598311154E-2</v>
      </c>
      <c r="O461" s="17">
        <v>5.3794495996262001E-2</v>
      </c>
      <c r="P461" s="17">
        <v>1.8774488941720801E-2</v>
      </c>
      <c r="Q461" s="17">
        <v>4.3697043851016901E-2</v>
      </c>
      <c r="R461" s="17"/>
      <c r="S461" s="17">
        <v>1.39608705194106E-2</v>
      </c>
      <c r="T461" s="17">
        <v>1.971205344782E-2</v>
      </c>
      <c r="U461" s="17">
        <v>3.0285441917542798E-2</v>
      </c>
      <c r="V461" s="17">
        <v>9.4687879506767606E-3</v>
      </c>
      <c r="W461" s="17">
        <v>3.7949865043297303E-2</v>
      </c>
      <c r="X461" s="17">
        <v>1.7618751596674701E-2</v>
      </c>
      <c r="Y461" s="17">
        <v>1.2876134092624799E-2</v>
      </c>
      <c r="Z461" s="17">
        <v>0</v>
      </c>
      <c r="AA461" s="17">
        <v>1.51955059546037E-2</v>
      </c>
      <c r="AB461" s="17"/>
      <c r="AC461" s="17">
        <v>1.6671249980730499E-2</v>
      </c>
      <c r="AD461" s="17">
        <v>8.9583269160076508E-3</v>
      </c>
      <c r="AE461" s="17">
        <v>1.09208699259308E-2</v>
      </c>
      <c r="AF461" s="17">
        <v>8.1000282193050294E-3</v>
      </c>
      <c r="AG461" s="17">
        <v>0</v>
      </c>
      <c r="AH461" s="17">
        <v>7.9161762263248198E-2</v>
      </c>
      <c r="AI461" s="17">
        <v>2.2117602232827702E-2</v>
      </c>
      <c r="AJ461" s="17">
        <v>0</v>
      </c>
      <c r="AK461" s="17">
        <v>1.28708750088965E-2</v>
      </c>
      <c r="AL461" s="17">
        <v>0</v>
      </c>
      <c r="AM461" s="17"/>
      <c r="AN461" s="17">
        <v>5.1266129999144603E-3</v>
      </c>
      <c r="AO461" s="17">
        <v>2.9682389309994801E-2</v>
      </c>
      <c r="AP461" s="17"/>
      <c r="AQ461" s="17">
        <v>1.0310437267556601E-2</v>
      </c>
      <c r="AR461" s="17">
        <v>2.29914435968669E-2</v>
      </c>
      <c r="AS461" s="17"/>
      <c r="AT461" s="17">
        <v>1.0428485029618E-2</v>
      </c>
      <c r="AU461" s="17">
        <v>5.3586099454612401E-2</v>
      </c>
      <c r="AV461" s="17"/>
      <c r="AW461" s="17">
        <v>2.1505868951891601E-2</v>
      </c>
      <c r="AX461" s="17">
        <v>1.19684029822048E-2</v>
      </c>
      <c r="AY461" s="17"/>
      <c r="AZ461" s="17">
        <v>4.9859202809540296E-3</v>
      </c>
      <c r="BA461" s="17">
        <v>3.0499699472140099E-2</v>
      </c>
    </row>
    <row r="462" spans="2:53"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row>
    <row r="463" spans="2:53" x14ac:dyDescent="0.35">
      <c r="B463" s="6" t="s">
        <v>233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row>
    <row r="464" spans="2:53" x14ac:dyDescent="0.35">
      <c r="B464" s="24" t="s">
        <v>72</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row>
    <row r="465" spans="2:53" x14ac:dyDescent="0.35">
      <c r="B465" t="s">
        <v>227</v>
      </c>
      <c r="C465" s="17">
        <v>0.394215985150559</v>
      </c>
      <c r="D465" s="17">
        <v>0.421064182406163</v>
      </c>
      <c r="E465" s="17">
        <v>0.36772245010482302</v>
      </c>
      <c r="F465" s="17"/>
      <c r="G465" s="17">
        <v>0.44114586637410702</v>
      </c>
      <c r="H465" s="17">
        <v>0.49975087802094997</v>
      </c>
      <c r="I465" s="17">
        <v>0.43006384316781499</v>
      </c>
      <c r="J465" s="17">
        <v>0.36551032208548201</v>
      </c>
      <c r="K465" s="17">
        <v>0.25939129493451801</v>
      </c>
      <c r="L465" s="17">
        <v>0.28365022022040798</v>
      </c>
      <c r="M465" s="17"/>
      <c r="N465" s="17">
        <v>0.42820486706174099</v>
      </c>
      <c r="O465" s="17">
        <v>0.27679565921244398</v>
      </c>
      <c r="P465" s="17">
        <v>0.32666404225711099</v>
      </c>
      <c r="Q465" s="17">
        <v>0.29450771169975098</v>
      </c>
      <c r="R465" s="17"/>
      <c r="S465" s="17">
        <v>0.45860475813221402</v>
      </c>
      <c r="T465" s="17">
        <v>0.32921316382964899</v>
      </c>
      <c r="U465" s="17">
        <v>0.32812452999891101</v>
      </c>
      <c r="V465" s="17">
        <v>0.37246132838958002</v>
      </c>
      <c r="W465" s="17">
        <v>0.40789525078224198</v>
      </c>
      <c r="X465" s="17">
        <v>0.39226301547541698</v>
      </c>
      <c r="Y465" s="17">
        <v>0.40672978172683799</v>
      </c>
      <c r="Z465" s="17">
        <v>0.48257861668994101</v>
      </c>
      <c r="AA465" s="17">
        <v>0.41267322770310899</v>
      </c>
      <c r="AB465" s="17"/>
      <c r="AC465" s="17">
        <v>0.38968158980306999</v>
      </c>
      <c r="AD465" s="17">
        <v>0.33041351474942299</v>
      </c>
      <c r="AE465" s="17">
        <v>0.51210815049966796</v>
      </c>
      <c r="AF465" s="17">
        <v>0.43377243928575099</v>
      </c>
      <c r="AG465" s="17">
        <v>0.38139416068436599</v>
      </c>
      <c r="AH465" s="17">
        <v>0.34390224269473801</v>
      </c>
      <c r="AI465" s="17">
        <v>0.37169296728847701</v>
      </c>
      <c r="AJ465" s="17">
        <v>0.32278671237593098</v>
      </c>
      <c r="AK465" s="17">
        <v>0.55642028002532296</v>
      </c>
      <c r="AL465" s="17">
        <v>0.29176726455270802</v>
      </c>
      <c r="AM465" s="17"/>
      <c r="AN465" s="17">
        <v>0.510372122060616</v>
      </c>
      <c r="AO465" s="17">
        <v>0.24629524959048699</v>
      </c>
      <c r="AP465" s="17"/>
      <c r="AQ465" s="17">
        <v>0.47014240890165798</v>
      </c>
      <c r="AR465" s="17">
        <v>0.28820943704958102</v>
      </c>
      <c r="AS465" s="17"/>
      <c r="AT465" s="17">
        <v>0.41013064734642002</v>
      </c>
      <c r="AU465" s="17">
        <v>0.30800233582479702</v>
      </c>
      <c r="AV465" s="17"/>
      <c r="AW465" s="17">
        <v>0.39281179292965501</v>
      </c>
      <c r="AX465" s="17">
        <v>0.39651226563671299</v>
      </c>
      <c r="AY465" s="17"/>
      <c r="AZ465" s="17">
        <v>0.51000555283067806</v>
      </c>
      <c r="BA465" s="17">
        <v>0.28116663710927298</v>
      </c>
    </row>
    <row r="466" spans="2:53" x14ac:dyDescent="0.35">
      <c r="B466" t="s">
        <v>228</v>
      </c>
      <c r="C466" s="17">
        <v>0.41059765082397098</v>
      </c>
      <c r="D466" s="17">
        <v>0.42917509902287398</v>
      </c>
      <c r="E466" s="17">
        <v>0.39148993910123803</v>
      </c>
      <c r="F466" s="17"/>
      <c r="G466" s="17">
        <v>0.46436916263220002</v>
      </c>
      <c r="H466" s="17">
        <v>0.38563042954246801</v>
      </c>
      <c r="I466" s="17">
        <v>0.41452330154905398</v>
      </c>
      <c r="J466" s="17">
        <v>0.42018691829582999</v>
      </c>
      <c r="K466" s="17">
        <v>0.414719202917675</v>
      </c>
      <c r="L466" s="17">
        <v>0.39640128266944802</v>
      </c>
      <c r="M466" s="17"/>
      <c r="N466" s="17">
        <v>0.41558989824858</v>
      </c>
      <c r="O466" s="17">
        <v>0.44962271569015499</v>
      </c>
      <c r="P466" s="17">
        <v>0.37161085513457698</v>
      </c>
      <c r="Q466" s="17">
        <v>0.35870161631096298</v>
      </c>
      <c r="R466" s="17"/>
      <c r="S466" s="17">
        <v>0.39415575339039</v>
      </c>
      <c r="T466" s="17">
        <v>0.44770707877235399</v>
      </c>
      <c r="U466" s="17">
        <v>0.40113700207602898</v>
      </c>
      <c r="V466" s="17">
        <v>0.44777667389297698</v>
      </c>
      <c r="W466" s="17">
        <v>0.40644779484479898</v>
      </c>
      <c r="X466" s="17">
        <v>0.40770690085237299</v>
      </c>
      <c r="Y466" s="17">
        <v>0.36264413613359497</v>
      </c>
      <c r="Z466" s="17">
        <v>0.34472139688717401</v>
      </c>
      <c r="AA466" s="17">
        <v>0.42812815160241902</v>
      </c>
      <c r="AB466" s="17"/>
      <c r="AC466" s="17">
        <v>0.462405373181769</v>
      </c>
      <c r="AD466" s="17">
        <v>0.341066326796091</v>
      </c>
      <c r="AE466" s="17">
        <v>0.36467114413110802</v>
      </c>
      <c r="AF466" s="17">
        <v>0.43555290809167901</v>
      </c>
      <c r="AG466" s="17">
        <v>0.57400674171277499</v>
      </c>
      <c r="AH466" s="17">
        <v>0.441789398433519</v>
      </c>
      <c r="AI466" s="17">
        <v>0.39535552944827101</v>
      </c>
      <c r="AJ466" s="17">
        <v>0.46052526503151298</v>
      </c>
      <c r="AK466" s="17">
        <v>0.413520485569975</v>
      </c>
      <c r="AL466" s="17">
        <v>0.45832729277325102</v>
      </c>
      <c r="AM466" s="17"/>
      <c r="AN466" s="17">
        <v>0.39968089652687699</v>
      </c>
      <c r="AO466" s="17">
        <v>0.422739014009471</v>
      </c>
      <c r="AP466" s="17"/>
      <c r="AQ466" s="17">
        <v>0.421699053391696</v>
      </c>
      <c r="AR466" s="17">
        <v>0.39924465260147601</v>
      </c>
      <c r="AS466" s="17"/>
      <c r="AT466" s="17">
        <v>0.42346618474408199</v>
      </c>
      <c r="AU466" s="17">
        <v>0.34188325569095801</v>
      </c>
      <c r="AV466" s="17"/>
      <c r="AW466" s="17">
        <v>0.40673085728108199</v>
      </c>
      <c r="AX466" s="17">
        <v>0.41588180798265401</v>
      </c>
      <c r="AY466" s="17"/>
      <c r="AZ466" s="17">
        <v>0.40891269748367598</v>
      </c>
      <c r="BA466" s="17">
        <v>0.41224272887734498</v>
      </c>
    </row>
    <row r="467" spans="2:53" x14ac:dyDescent="0.35">
      <c r="B467" t="s">
        <v>229</v>
      </c>
      <c r="C467" s="17">
        <v>0.17624741821363199</v>
      </c>
      <c r="D467" s="17">
        <v>0.132485961364847</v>
      </c>
      <c r="E467" s="17">
        <v>0.22016743772396799</v>
      </c>
      <c r="F467" s="17"/>
      <c r="G467" s="17">
        <v>6.8258863488451102E-2</v>
      </c>
      <c r="H467" s="17">
        <v>0.104221900485401</v>
      </c>
      <c r="I467" s="17">
        <v>0.14847295249401701</v>
      </c>
      <c r="J467" s="17">
        <v>0.19345085427296499</v>
      </c>
      <c r="K467" s="17">
        <v>0.29506171458385899</v>
      </c>
      <c r="L467" s="17">
        <v>0.266927145969863</v>
      </c>
      <c r="M467" s="17"/>
      <c r="N467" s="17">
        <v>0.143890908306578</v>
      </c>
      <c r="O467" s="17">
        <v>0.23273468414269299</v>
      </c>
      <c r="P467" s="17">
        <v>0.277499978011717</v>
      </c>
      <c r="Q467" s="17">
        <v>0.28671952605951201</v>
      </c>
      <c r="R467" s="17"/>
      <c r="S467" s="17">
        <v>0.132539271934702</v>
      </c>
      <c r="T467" s="17">
        <v>0.194065308652416</v>
      </c>
      <c r="U467" s="17">
        <v>0.24807275516851601</v>
      </c>
      <c r="V467" s="17">
        <v>0.16082442199425601</v>
      </c>
      <c r="W467" s="17">
        <v>0.15214159149064199</v>
      </c>
      <c r="X467" s="17">
        <v>0.182411332075535</v>
      </c>
      <c r="Y467" s="17">
        <v>0.21351239433597999</v>
      </c>
      <c r="Z467" s="17">
        <v>0.159337074879528</v>
      </c>
      <c r="AA467" s="17">
        <v>0.15583625358379699</v>
      </c>
      <c r="AB467" s="17"/>
      <c r="AC467" s="17">
        <v>0.141452731415149</v>
      </c>
      <c r="AD467" s="17">
        <v>0.32852015845448601</v>
      </c>
      <c r="AE467" s="17">
        <v>0.112299835443293</v>
      </c>
      <c r="AF467" s="17">
        <v>0.116086708070228</v>
      </c>
      <c r="AG467" s="17">
        <v>4.4599097602859197E-2</v>
      </c>
      <c r="AH467" s="17">
        <v>0.14993353362991499</v>
      </c>
      <c r="AI467" s="17">
        <v>0.21073231932317499</v>
      </c>
      <c r="AJ467" s="17">
        <v>0.21668802259255601</v>
      </c>
      <c r="AK467" s="17">
        <v>1.7188359395806398E-2</v>
      </c>
      <c r="AL467" s="17">
        <v>0.24561089353850299</v>
      </c>
      <c r="AM467" s="17"/>
      <c r="AN467" s="17">
        <v>8.2267023009364101E-2</v>
      </c>
      <c r="AO467" s="17">
        <v>0.30300773097631001</v>
      </c>
      <c r="AP467" s="17"/>
      <c r="AQ467" s="17">
        <v>9.8365371120207101E-2</v>
      </c>
      <c r="AR467" s="17">
        <v>0.28804044108974602</v>
      </c>
      <c r="AS467" s="17"/>
      <c r="AT467" s="17">
        <v>0.15601388642929401</v>
      </c>
      <c r="AU467" s="17">
        <v>0.29352542474153398</v>
      </c>
      <c r="AV467" s="17"/>
      <c r="AW467" s="17">
        <v>0.17831344835961599</v>
      </c>
      <c r="AX467" s="17">
        <v>0.174097466724948</v>
      </c>
      <c r="AY467" s="17"/>
      <c r="AZ467" s="17">
        <v>7.3892648778948897E-2</v>
      </c>
      <c r="BA467" s="17">
        <v>0.27617990941589299</v>
      </c>
    </row>
    <row r="468" spans="2:53" x14ac:dyDescent="0.35">
      <c r="B468" t="s">
        <v>69</v>
      </c>
      <c r="C468" s="17">
        <v>1.89389458118383E-2</v>
      </c>
      <c r="D468" s="17">
        <v>1.7274757206115599E-2</v>
      </c>
      <c r="E468" s="17">
        <v>2.06201730699705E-2</v>
      </c>
      <c r="F468" s="17"/>
      <c r="G468" s="17">
        <v>2.6226107505241798E-2</v>
      </c>
      <c r="H468" s="17">
        <v>1.03967919511808E-2</v>
      </c>
      <c r="I468" s="17">
        <v>6.9399027891131103E-3</v>
      </c>
      <c r="J468" s="17">
        <v>2.0851905345723398E-2</v>
      </c>
      <c r="K468" s="17">
        <v>3.0827787563947402E-2</v>
      </c>
      <c r="L468" s="17">
        <v>5.3021351140280698E-2</v>
      </c>
      <c r="M468" s="17"/>
      <c r="N468" s="17">
        <v>1.2314326383100999E-2</v>
      </c>
      <c r="O468" s="17">
        <v>4.0846940954708297E-2</v>
      </c>
      <c r="P468" s="17">
        <v>2.4225124596595399E-2</v>
      </c>
      <c r="Q468" s="17">
        <v>6.0071145929774299E-2</v>
      </c>
      <c r="R468" s="17"/>
      <c r="S468" s="17">
        <v>1.47002165426943E-2</v>
      </c>
      <c r="T468" s="17">
        <v>2.9014448745582198E-2</v>
      </c>
      <c r="U468" s="17">
        <v>2.2665712756543901E-2</v>
      </c>
      <c r="V468" s="17">
        <v>1.8937575723186599E-2</v>
      </c>
      <c r="W468" s="17">
        <v>3.3515362882316699E-2</v>
      </c>
      <c r="X468" s="17">
        <v>1.7618751596674701E-2</v>
      </c>
      <c r="Y468" s="17">
        <v>1.7113687803587199E-2</v>
      </c>
      <c r="Z468" s="17">
        <v>1.3362911543357199E-2</v>
      </c>
      <c r="AA468" s="17">
        <v>3.36236711067526E-3</v>
      </c>
      <c r="AB468" s="17"/>
      <c r="AC468" s="17">
        <v>6.4603056000124403E-3</v>
      </c>
      <c r="AD468" s="17">
        <v>0</v>
      </c>
      <c r="AE468" s="17">
        <v>1.09208699259308E-2</v>
      </c>
      <c r="AF468" s="17">
        <v>1.45879445523424E-2</v>
      </c>
      <c r="AG468" s="17">
        <v>0</v>
      </c>
      <c r="AH468" s="17">
        <v>6.4374825241827902E-2</v>
      </c>
      <c r="AI468" s="17">
        <v>2.2219183940076201E-2</v>
      </c>
      <c r="AJ468" s="17">
        <v>0</v>
      </c>
      <c r="AK468" s="17">
        <v>1.28708750088965E-2</v>
      </c>
      <c r="AL468" s="17">
        <v>4.2945491355380703E-3</v>
      </c>
      <c r="AM468" s="17"/>
      <c r="AN468" s="17">
        <v>7.6799584031428799E-3</v>
      </c>
      <c r="AO468" s="17">
        <v>2.79580054237322E-2</v>
      </c>
      <c r="AP468" s="17"/>
      <c r="AQ468" s="17">
        <v>9.7931665864395192E-3</v>
      </c>
      <c r="AR468" s="17">
        <v>2.45054692591966E-2</v>
      </c>
      <c r="AS468" s="17"/>
      <c r="AT468" s="17">
        <v>1.0389281480204101E-2</v>
      </c>
      <c r="AU468" s="17">
        <v>5.65889837427105E-2</v>
      </c>
      <c r="AV468" s="17"/>
      <c r="AW468" s="17">
        <v>2.21439014296472E-2</v>
      </c>
      <c r="AX468" s="17">
        <v>1.3508459655685E-2</v>
      </c>
      <c r="AY468" s="17"/>
      <c r="AZ468" s="17">
        <v>7.1891009066970997E-3</v>
      </c>
      <c r="BA468" s="17">
        <v>3.0410724597488999E-2</v>
      </c>
    </row>
    <row r="469" spans="2:53"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row>
    <row r="470" spans="2:53" x14ac:dyDescent="0.35">
      <c r="B470" s="6" t="s">
        <v>234</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row>
    <row r="471" spans="2:53" x14ac:dyDescent="0.35">
      <c r="B471" s="24" t="s">
        <v>72</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row>
    <row r="472" spans="2:53" x14ac:dyDescent="0.35">
      <c r="B472" t="s">
        <v>227</v>
      </c>
      <c r="C472" s="17">
        <v>0.28403050842713901</v>
      </c>
      <c r="D472" s="17">
        <v>0.291664860094552</v>
      </c>
      <c r="E472" s="17">
        <v>0.27611223257449902</v>
      </c>
      <c r="F472" s="17"/>
      <c r="G472" s="17">
        <v>0.33928465886835701</v>
      </c>
      <c r="H472" s="17">
        <v>0.36587960684433302</v>
      </c>
      <c r="I472" s="17">
        <v>0.32716517692233799</v>
      </c>
      <c r="J472" s="17">
        <v>0.24745112917402701</v>
      </c>
      <c r="K472" s="17">
        <v>0.15796244730723</v>
      </c>
      <c r="L472" s="17">
        <v>0.21481772600218799</v>
      </c>
      <c r="M472" s="17"/>
      <c r="N472" s="17">
        <v>0.29345758865128702</v>
      </c>
      <c r="O472" s="17">
        <v>0.21483012608181401</v>
      </c>
      <c r="P472" s="17">
        <v>0.29577884293079099</v>
      </c>
      <c r="Q472" s="17">
        <v>0.27919520881853199</v>
      </c>
      <c r="R472" s="17"/>
      <c r="S472" s="17">
        <v>0.33982099198534699</v>
      </c>
      <c r="T472" s="17">
        <v>0.229856085311784</v>
      </c>
      <c r="U472" s="17">
        <v>0.25549900427468197</v>
      </c>
      <c r="V472" s="17">
        <v>0.31803530909814898</v>
      </c>
      <c r="W472" s="17">
        <v>0.24952957384640301</v>
      </c>
      <c r="X472" s="17">
        <v>0.270354689473704</v>
      </c>
      <c r="Y472" s="17">
        <v>0.249122931862512</v>
      </c>
      <c r="Z472" s="17">
        <v>0.36299098850019101</v>
      </c>
      <c r="AA472" s="17">
        <v>0.30604527411981702</v>
      </c>
      <c r="AB472" s="17"/>
      <c r="AC472" s="17">
        <v>0.23871036377868299</v>
      </c>
      <c r="AD472" s="17">
        <v>0.205331634995432</v>
      </c>
      <c r="AE472" s="17">
        <v>0.30645100150792498</v>
      </c>
      <c r="AF472" s="17">
        <v>0.35202735228610799</v>
      </c>
      <c r="AG472" s="17">
        <v>0.34598138437451398</v>
      </c>
      <c r="AH472" s="17">
        <v>0.237660226472828</v>
      </c>
      <c r="AI472" s="17">
        <v>0.26434946672625398</v>
      </c>
      <c r="AJ472" s="17">
        <v>0.283857657545875</v>
      </c>
      <c r="AK472" s="17">
        <v>0.35669404732096699</v>
      </c>
      <c r="AL472" s="17">
        <v>0.26584009700067102</v>
      </c>
      <c r="AM472" s="17"/>
      <c r="AN472" s="17">
        <v>0.37407148059311601</v>
      </c>
      <c r="AO472" s="17">
        <v>0.17126424056011599</v>
      </c>
      <c r="AP472" s="17"/>
      <c r="AQ472" s="17">
        <v>0.35543219505462498</v>
      </c>
      <c r="AR472" s="17">
        <v>0.18559512699551201</v>
      </c>
      <c r="AS472" s="17"/>
      <c r="AT472" s="17">
        <v>0.29191949184999699</v>
      </c>
      <c r="AU472" s="17">
        <v>0.230508487810409</v>
      </c>
      <c r="AV472" s="17"/>
      <c r="AW472" s="17">
        <v>0.29946399607282698</v>
      </c>
      <c r="AX472" s="17">
        <v>0.26727726117105999</v>
      </c>
      <c r="AY472" s="17"/>
      <c r="AZ472" s="17">
        <v>0.39510089340260901</v>
      </c>
      <c r="BA472" s="17">
        <v>0.17558866120597999</v>
      </c>
    </row>
    <row r="473" spans="2:53" x14ac:dyDescent="0.35">
      <c r="B473" t="s">
        <v>228</v>
      </c>
      <c r="C473" s="17">
        <v>0.38213384144109902</v>
      </c>
      <c r="D473" s="17">
        <v>0.411860595789038</v>
      </c>
      <c r="E473" s="17">
        <v>0.352750879485833</v>
      </c>
      <c r="F473" s="17"/>
      <c r="G473" s="17">
        <v>0.44234863109521499</v>
      </c>
      <c r="H473" s="17">
        <v>0.38377602808550298</v>
      </c>
      <c r="I473" s="17">
        <v>0.42508628347601901</v>
      </c>
      <c r="J473" s="17">
        <v>0.37343173621053499</v>
      </c>
      <c r="K473" s="17">
        <v>0.353021457319382</v>
      </c>
      <c r="L473" s="17">
        <v>0.26533923164970202</v>
      </c>
      <c r="M473" s="17"/>
      <c r="N473" s="17">
        <v>0.40245955990510901</v>
      </c>
      <c r="O473" s="17">
        <v>0.33020442415305801</v>
      </c>
      <c r="P473" s="17">
        <v>0.33636722487565301</v>
      </c>
      <c r="Q473" s="17">
        <v>0.28966477627593501</v>
      </c>
      <c r="R473" s="17"/>
      <c r="S473" s="17">
        <v>0.37415952134868002</v>
      </c>
      <c r="T473" s="17">
        <v>0.38852703096932101</v>
      </c>
      <c r="U473" s="17">
        <v>0.34056612221261001</v>
      </c>
      <c r="V473" s="17">
        <v>0.354895555248746</v>
      </c>
      <c r="W473" s="17">
        <v>0.41514573125411403</v>
      </c>
      <c r="X473" s="17">
        <v>0.41752851025186699</v>
      </c>
      <c r="Y473" s="17">
        <v>0.40298263955895502</v>
      </c>
      <c r="Z473" s="17">
        <v>0.36687981941558201</v>
      </c>
      <c r="AA473" s="17">
        <v>0.37879014188050297</v>
      </c>
      <c r="AB473" s="17"/>
      <c r="AC473" s="17">
        <v>0.44619068932832501</v>
      </c>
      <c r="AD473" s="17">
        <v>0.42336490584632702</v>
      </c>
      <c r="AE473" s="17">
        <v>0.403039047241736</v>
      </c>
      <c r="AF473" s="17">
        <v>0.41790173454409202</v>
      </c>
      <c r="AG473" s="17">
        <v>0.32882116465649203</v>
      </c>
      <c r="AH473" s="17">
        <v>0.33671920480541501</v>
      </c>
      <c r="AI473" s="17">
        <v>0.35158134697621601</v>
      </c>
      <c r="AJ473" s="17">
        <v>0.47602398886957398</v>
      </c>
      <c r="AK473" s="17">
        <v>0.43725458358668001</v>
      </c>
      <c r="AL473" s="17">
        <v>0.263792087475968</v>
      </c>
      <c r="AM473" s="17"/>
      <c r="AN473" s="17">
        <v>0.42455200834920898</v>
      </c>
      <c r="AO473" s="17">
        <v>0.32877706544274299</v>
      </c>
      <c r="AP473" s="17"/>
      <c r="AQ473" s="17">
        <v>0.41485410430053299</v>
      </c>
      <c r="AR473" s="17">
        <v>0.34168069952029501</v>
      </c>
      <c r="AS473" s="17"/>
      <c r="AT473" s="17">
        <v>0.40044220734360397</v>
      </c>
      <c r="AU473" s="17">
        <v>0.28329708724992803</v>
      </c>
      <c r="AV473" s="17"/>
      <c r="AW473" s="17">
        <v>0.37980843549082599</v>
      </c>
      <c r="AX473" s="17">
        <v>0.385158748133825</v>
      </c>
      <c r="AY473" s="17"/>
      <c r="AZ473" s="17">
        <v>0.41703203370068798</v>
      </c>
      <c r="BA473" s="17">
        <v>0.348061532840164</v>
      </c>
    </row>
    <row r="474" spans="2:53" x14ac:dyDescent="0.35">
      <c r="B474" t="s">
        <v>229</v>
      </c>
      <c r="C474" s="17">
        <v>0.31340710108058001</v>
      </c>
      <c r="D474" s="17">
        <v>0.278295888506012</v>
      </c>
      <c r="E474" s="17">
        <v>0.34844006666317401</v>
      </c>
      <c r="F474" s="17"/>
      <c r="G474" s="17">
        <v>0.19214060253118601</v>
      </c>
      <c r="H474" s="17">
        <v>0.24230922140031699</v>
      </c>
      <c r="I474" s="17">
        <v>0.234984126513792</v>
      </c>
      <c r="J474" s="17">
        <v>0.35925851844735901</v>
      </c>
      <c r="K474" s="17">
        <v>0.46022231194081198</v>
      </c>
      <c r="L474" s="17">
        <v>0.454874948165992</v>
      </c>
      <c r="M474" s="17"/>
      <c r="N474" s="17">
        <v>0.29177577397966398</v>
      </c>
      <c r="O474" s="17">
        <v>0.414348144125397</v>
      </c>
      <c r="P474" s="17">
        <v>0.33035659200744899</v>
      </c>
      <c r="Q474" s="17">
        <v>0.37106886897575903</v>
      </c>
      <c r="R474" s="17"/>
      <c r="S474" s="17">
        <v>0.26898256992561098</v>
      </c>
      <c r="T474" s="17">
        <v>0.354905818836872</v>
      </c>
      <c r="U474" s="17">
        <v>0.38126916075616402</v>
      </c>
      <c r="V474" s="17">
        <v>0.31189007795058099</v>
      </c>
      <c r="W474" s="17">
        <v>0.29294032772732698</v>
      </c>
      <c r="X474" s="17">
        <v>0.29449804867775498</v>
      </c>
      <c r="Y474" s="17">
        <v>0.33078074056001699</v>
      </c>
      <c r="Z474" s="17">
        <v>0.25676628054086997</v>
      </c>
      <c r="AA474" s="17">
        <v>0.303331445155752</v>
      </c>
      <c r="AB474" s="17"/>
      <c r="AC474" s="17">
        <v>0.30437930226622001</v>
      </c>
      <c r="AD474" s="17">
        <v>0.37130345915824098</v>
      </c>
      <c r="AE474" s="17">
        <v>0.276016164077588</v>
      </c>
      <c r="AF474" s="17">
        <v>0.21992236246887301</v>
      </c>
      <c r="AG474" s="17">
        <v>0.29607778619021102</v>
      </c>
      <c r="AH474" s="17">
        <v>0.36124574347992899</v>
      </c>
      <c r="AI474" s="17">
        <v>0.363915217033079</v>
      </c>
      <c r="AJ474" s="17">
        <v>0.240118353584551</v>
      </c>
      <c r="AK474" s="17">
        <v>0.193180494083457</v>
      </c>
      <c r="AL474" s="17">
        <v>0.463411495490821</v>
      </c>
      <c r="AM474" s="17"/>
      <c r="AN474" s="17">
        <v>0.195544261732331</v>
      </c>
      <c r="AO474" s="17">
        <v>0.46692380154065699</v>
      </c>
      <c r="AP474" s="17"/>
      <c r="AQ474" s="17">
        <v>0.218567075451436</v>
      </c>
      <c r="AR474" s="17">
        <v>0.44838207368280097</v>
      </c>
      <c r="AS474" s="17"/>
      <c r="AT474" s="17">
        <v>0.294363743847398</v>
      </c>
      <c r="AU474" s="17">
        <v>0.43180514828037703</v>
      </c>
      <c r="AV474" s="17"/>
      <c r="AW474" s="17">
        <v>0.29564428025316097</v>
      </c>
      <c r="AX474" s="17">
        <v>0.334307571878104</v>
      </c>
      <c r="AY474" s="17"/>
      <c r="AZ474" s="17">
        <v>0.180451670418496</v>
      </c>
      <c r="BA474" s="17">
        <v>0.44321607313253902</v>
      </c>
    </row>
    <row r="475" spans="2:53" x14ac:dyDescent="0.35">
      <c r="B475" t="s">
        <v>69</v>
      </c>
      <c r="C475" s="17">
        <v>2.04285490511819E-2</v>
      </c>
      <c r="D475" s="17">
        <v>1.8178655610398199E-2</v>
      </c>
      <c r="E475" s="17">
        <v>2.26968212764945E-2</v>
      </c>
      <c r="F475" s="17"/>
      <c r="G475" s="17">
        <v>2.6226107505241798E-2</v>
      </c>
      <c r="H475" s="17">
        <v>8.0351436698475696E-3</v>
      </c>
      <c r="I475" s="17">
        <v>1.2764413087851E-2</v>
      </c>
      <c r="J475" s="17">
        <v>1.9858616168078599E-2</v>
      </c>
      <c r="K475" s="17">
        <v>2.87937834325761E-2</v>
      </c>
      <c r="L475" s="17">
        <v>6.4968094182118394E-2</v>
      </c>
      <c r="M475" s="17"/>
      <c r="N475" s="17">
        <v>1.2307077463939799E-2</v>
      </c>
      <c r="O475" s="17">
        <v>4.06173056397321E-2</v>
      </c>
      <c r="P475" s="17">
        <v>3.7497340186106697E-2</v>
      </c>
      <c r="Q475" s="17">
        <v>6.0071145929774299E-2</v>
      </c>
      <c r="R475" s="17"/>
      <c r="S475" s="17">
        <v>1.7036916740361199E-2</v>
      </c>
      <c r="T475" s="17">
        <v>2.67110648820236E-2</v>
      </c>
      <c r="U475" s="17">
        <v>2.2665712756543901E-2</v>
      </c>
      <c r="V475" s="17">
        <v>1.51790577025235E-2</v>
      </c>
      <c r="W475" s="17">
        <v>4.2384367172155699E-2</v>
      </c>
      <c r="X475" s="17">
        <v>1.7618751596674701E-2</v>
      </c>
      <c r="Y475" s="17">
        <v>1.7113688018515601E-2</v>
      </c>
      <c r="Z475" s="17">
        <v>1.3362911543357199E-2</v>
      </c>
      <c r="AA475" s="17">
        <v>1.1833138843928399E-2</v>
      </c>
      <c r="AB475" s="17"/>
      <c r="AC475" s="17">
        <v>1.07196446267718E-2</v>
      </c>
      <c r="AD475" s="17">
        <v>0</v>
      </c>
      <c r="AE475" s="17">
        <v>1.44937871727506E-2</v>
      </c>
      <c r="AF475" s="17">
        <v>1.0148550700926301E-2</v>
      </c>
      <c r="AG475" s="17">
        <v>2.9119664778783201E-2</v>
      </c>
      <c r="AH475" s="17">
        <v>6.4374825241827902E-2</v>
      </c>
      <c r="AI475" s="17">
        <v>2.01539692644499E-2</v>
      </c>
      <c r="AJ475" s="17">
        <v>0</v>
      </c>
      <c r="AK475" s="17">
        <v>1.28708750088965E-2</v>
      </c>
      <c r="AL475" s="17">
        <v>6.9563200325406501E-3</v>
      </c>
      <c r="AM475" s="17"/>
      <c r="AN475" s="17">
        <v>5.8322493253442301E-3</v>
      </c>
      <c r="AO475" s="17">
        <v>3.3034892456484201E-2</v>
      </c>
      <c r="AP475" s="17"/>
      <c r="AQ475" s="17">
        <v>1.1146625193406701E-2</v>
      </c>
      <c r="AR475" s="17">
        <v>2.4342099801392299E-2</v>
      </c>
      <c r="AS475" s="17"/>
      <c r="AT475" s="17">
        <v>1.3274556959000299E-2</v>
      </c>
      <c r="AU475" s="17">
        <v>5.4389276659286202E-2</v>
      </c>
      <c r="AV475" s="17"/>
      <c r="AW475" s="17">
        <v>2.5083288183185299E-2</v>
      </c>
      <c r="AX475" s="17">
        <v>1.3256418817011501E-2</v>
      </c>
      <c r="AY475" s="17"/>
      <c r="AZ475" s="17">
        <v>7.4154024782075003E-3</v>
      </c>
      <c r="BA475" s="17">
        <v>3.3133732821317402E-2</v>
      </c>
    </row>
    <row r="476" spans="2:53" x14ac:dyDescent="0.3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row>
    <row r="477" spans="2:53" x14ac:dyDescent="0.35">
      <c r="B477" s="6" t="s">
        <v>235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row>
    <row r="478" spans="2:53" x14ac:dyDescent="0.35">
      <c r="B478" s="24" t="s">
        <v>72</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row>
    <row r="479" spans="2:53" x14ac:dyDescent="0.35">
      <c r="B479" t="s">
        <v>227</v>
      </c>
      <c r="C479" s="17">
        <v>0.30316846643002199</v>
      </c>
      <c r="D479" s="17">
        <v>0.33273393009667801</v>
      </c>
      <c r="E479" s="17">
        <v>0.27387575288098598</v>
      </c>
      <c r="F479" s="17"/>
      <c r="G479" s="17">
        <v>0.26978792517901201</v>
      </c>
      <c r="H479" s="17">
        <v>0.45678545880342403</v>
      </c>
      <c r="I479" s="17">
        <v>0.35272680217533298</v>
      </c>
      <c r="J479" s="17">
        <v>0.269877687541625</v>
      </c>
      <c r="K479" s="17">
        <v>0.12795045273809899</v>
      </c>
      <c r="L479" s="17">
        <v>0.15131139539956601</v>
      </c>
      <c r="M479" s="17"/>
      <c r="N479" s="17">
        <v>0.33574184251011002</v>
      </c>
      <c r="O479" s="17">
        <v>0.223006126092271</v>
      </c>
      <c r="P479" s="17">
        <v>0.21456436765599701</v>
      </c>
      <c r="Q479" s="17">
        <v>0.18488918753679801</v>
      </c>
      <c r="R479" s="17"/>
      <c r="S479" s="17">
        <v>0.37211947774734999</v>
      </c>
      <c r="T479" s="17">
        <v>0.20522681137638099</v>
      </c>
      <c r="U479" s="17">
        <v>0.23967913509427599</v>
      </c>
      <c r="V479" s="17">
        <v>0.31369684610843002</v>
      </c>
      <c r="W479" s="17">
        <v>0.339074938556848</v>
      </c>
      <c r="X479" s="17">
        <v>0.34877720907866899</v>
      </c>
      <c r="Y479" s="17">
        <v>0.272674688584647</v>
      </c>
      <c r="Z479" s="17">
        <v>0.304971938082299</v>
      </c>
      <c r="AA479" s="17">
        <v>0.34141498100773399</v>
      </c>
      <c r="AB479" s="17"/>
      <c r="AC479" s="17">
        <v>0.26578666698390602</v>
      </c>
      <c r="AD479" s="17">
        <v>0.19493024917785101</v>
      </c>
      <c r="AE479" s="17">
        <v>0.34774171566061401</v>
      </c>
      <c r="AF479" s="17">
        <v>0.35655410380486102</v>
      </c>
      <c r="AG479" s="17">
        <v>0.38176846343744902</v>
      </c>
      <c r="AH479" s="17">
        <v>0.35069361389770998</v>
      </c>
      <c r="AI479" s="17">
        <v>0.27314739281077599</v>
      </c>
      <c r="AJ479" s="17">
        <v>0.314923240663955</v>
      </c>
      <c r="AK479" s="17">
        <v>0.50009562559606002</v>
      </c>
      <c r="AL479" s="17">
        <v>0.23838392465680799</v>
      </c>
      <c r="AM479" s="17"/>
      <c r="AN479" s="17">
        <v>0.419983320165218</v>
      </c>
      <c r="AO479" s="17">
        <v>0.156510244977518</v>
      </c>
      <c r="AP479" s="17"/>
      <c r="AQ479" s="17">
        <v>0.386484220415371</v>
      </c>
      <c r="AR479" s="17">
        <v>0.18681393584623601</v>
      </c>
      <c r="AS479" s="17"/>
      <c r="AT479" s="17">
        <v>0.313969358679764</v>
      </c>
      <c r="AU479" s="17">
        <v>0.24504638899390699</v>
      </c>
      <c r="AV479" s="17"/>
      <c r="AW479" s="17">
        <v>0.31987516691627599</v>
      </c>
      <c r="AX479" s="17">
        <v>0.282977105131066</v>
      </c>
      <c r="AY479" s="17"/>
      <c r="AZ479" s="17">
        <v>0.45089118027712899</v>
      </c>
      <c r="BA479" s="17">
        <v>0.15894168654048599</v>
      </c>
    </row>
    <row r="480" spans="2:53" x14ac:dyDescent="0.35">
      <c r="B480" t="s">
        <v>228</v>
      </c>
      <c r="C480" s="17">
        <v>0.37378725961577802</v>
      </c>
      <c r="D480" s="17">
        <v>0.37605425574541501</v>
      </c>
      <c r="E480" s="17">
        <v>0.37095688272446298</v>
      </c>
      <c r="F480" s="17"/>
      <c r="G480" s="17">
        <v>0.47648660612508997</v>
      </c>
      <c r="H480" s="17">
        <v>0.36996030206096298</v>
      </c>
      <c r="I480" s="17">
        <v>0.41240168085148998</v>
      </c>
      <c r="J480" s="17">
        <v>0.35155814123799001</v>
      </c>
      <c r="K480" s="17">
        <v>0.366922651105686</v>
      </c>
      <c r="L480" s="17">
        <v>0.25614351295608301</v>
      </c>
      <c r="M480" s="17"/>
      <c r="N480" s="17">
        <v>0.388254363904385</v>
      </c>
      <c r="O480" s="17">
        <v>0.28810290030553798</v>
      </c>
      <c r="P480" s="17">
        <v>0.371724031757244</v>
      </c>
      <c r="Q480" s="17">
        <v>0.38354521021874</v>
      </c>
      <c r="R480" s="17"/>
      <c r="S480" s="17">
        <v>0.37472280514075801</v>
      </c>
      <c r="T480" s="17">
        <v>0.45045474403893299</v>
      </c>
      <c r="U480" s="17">
        <v>0.343363991420924</v>
      </c>
      <c r="V480" s="17">
        <v>0.34390996868975898</v>
      </c>
      <c r="W480" s="17">
        <v>0.37949864856451998</v>
      </c>
      <c r="X480" s="17">
        <v>0.35282616912195902</v>
      </c>
      <c r="Y480" s="17">
        <v>0.36891874317300899</v>
      </c>
      <c r="Z480" s="17">
        <v>0.41153595872837001</v>
      </c>
      <c r="AA480" s="17">
        <v>0.328354636744846</v>
      </c>
      <c r="AB480" s="17"/>
      <c r="AC480" s="17">
        <v>0.416302088859758</v>
      </c>
      <c r="AD480" s="17">
        <v>0.3451590845143</v>
      </c>
      <c r="AE480" s="17">
        <v>0.43077999862189498</v>
      </c>
      <c r="AF480" s="17">
        <v>0.41461533476583801</v>
      </c>
      <c r="AG480" s="17">
        <v>0.30537181016548998</v>
      </c>
      <c r="AH480" s="17">
        <v>0.33736800598855998</v>
      </c>
      <c r="AI480" s="17">
        <v>0.31915992361963602</v>
      </c>
      <c r="AJ480" s="17">
        <v>0.45395833953099701</v>
      </c>
      <c r="AK480" s="17">
        <v>0.28978938757581302</v>
      </c>
      <c r="AL480" s="17">
        <v>0.41585006875425901</v>
      </c>
      <c r="AM480" s="17"/>
      <c r="AN480" s="17">
        <v>0.42791807900504603</v>
      </c>
      <c r="AO480" s="17">
        <v>0.30056887591220699</v>
      </c>
      <c r="AP480" s="17"/>
      <c r="AQ480" s="17">
        <v>0.41637311833604301</v>
      </c>
      <c r="AR480" s="17">
        <v>0.31975901749311197</v>
      </c>
      <c r="AS480" s="17"/>
      <c r="AT480" s="17">
        <v>0.39499309763576501</v>
      </c>
      <c r="AU480" s="17">
        <v>0.26967744764826601</v>
      </c>
      <c r="AV480" s="17"/>
      <c r="AW480" s="17">
        <v>0.349130611438213</v>
      </c>
      <c r="AX480" s="17">
        <v>0.40523907450730601</v>
      </c>
      <c r="AY480" s="17"/>
      <c r="AZ480" s="17">
        <v>0.41371715993236502</v>
      </c>
      <c r="BA480" s="17">
        <v>0.33480232091547701</v>
      </c>
    </row>
    <row r="481" spans="2:53" x14ac:dyDescent="0.35">
      <c r="B481" t="s">
        <v>229</v>
      </c>
      <c r="C481" s="17">
        <v>0.30154269208128798</v>
      </c>
      <c r="D481" s="17">
        <v>0.27114101882095498</v>
      </c>
      <c r="E481" s="17">
        <v>0.33221565181906998</v>
      </c>
      <c r="F481" s="17"/>
      <c r="G481" s="17">
        <v>0.227499361190657</v>
      </c>
      <c r="H481" s="17">
        <v>0.161731955238997</v>
      </c>
      <c r="I481" s="17">
        <v>0.22257181900561601</v>
      </c>
      <c r="J481" s="17">
        <v>0.363191372103294</v>
      </c>
      <c r="K481" s="17">
        <v>0.46361644665742102</v>
      </c>
      <c r="L481" s="17">
        <v>0.53396330033524297</v>
      </c>
      <c r="M481" s="17"/>
      <c r="N481" s="17">
        <v>0.26035716919104201</v>
      </c>
      <c r="O481" s="17">
        <v>0.44082874586326298</v>
      </c>
      <c r="P481" s="17">
        <v>0.390563244040247</v>
      </c>
      <c r="Q481" s="17">
        <v>0.384280994894315</v>
      </c>
      <c r="R481" s="17"/>
      <c r="S481" s="17">
        <v>0.23304475425549701</v>
      </c>
      <c r="T481" s="17">
        <v>0.321106885808428</v>
      </c>
      <c r="U481" s="17">
        <v>0.38667143156725697</v>
      </c>
      <c r="V481" s="17">
        <v>0.32721412749928702</v>
      </c>
      <c r="W481" s="17">
        <v>0.247911049996314</v>
      </c>
      <c r="X481" s="17">
        <v>0.27095625693209302</v>
      </c>
      <c r="Y481" s="17">
        <v>0.33705532651286602</v>
      </c>
      <c r="Z481" s="17">
        <v>0.28349210318933099</v>
      </c>
      <c r="AA481" s="17">
        <v>0.31503487637035799</v>
      </c>
      <c r="AB481" s="17"/>
      <c r="AC481" s="17">
        <v>0.306085687641871</v>
      </c>
      <c r="AD481" s="17">
        <v>0.45095233939184198</v>
      </c>
      <c r="AE481" s="17">
        <v>0.198240559879373</v>
      </c>
      <c r="AF481" s="17">
        <v>0.21485566805648801</v>
      </c>
      <c r="AG481" s="17">
        <v>0.28374006161827803</v>
      </c>
      <c r="AH481" s="17">
        <v>0.24756355487190199</v>
      </c>
      <c r="AI481" s="17">
        <v>0.38749465458194099</v>
      </c>
      <c r="AJ481" s="17">
        <v>0.23111841980504799</v>
      </c>
      <c r="AK481" s="17">
        <v>0.188649932121328</v>
      </c>
      <c r="AL481" s="17">
        <v>0.31881572137056902</v>
      </c>
      <c r="AM481" s="17"/>
      <c r="AN481" s="17">
        <v>0.14397451974460901</v>
      </c>
      <c r="AO481" s="17">
        <v>0.50980335238054497</v>
      </c>
      <c r="AP481" s="17"/>
      <c r="AQ481" s="17">
        <v>0.18527123197607501</v>
      </c>
      <c r="AR481" s="17">
        <v>0.46652872034868897</v>
      </c>
      <c r="AS481" s="17"/>
      <c r="AT481" s="17">
        <v>0.27662565790596</v>
      </c>
      <c r="AU481" s="17">
        <v>0.42736206842839197</v>
      </c>
      <c r="AV481" s="17"/>
      <c r="AW481" s="17">
        <v>0.30661374215200599</v>
      </c>
      <c r="AX481" s="17">
        <v>0.29530171585559201</v>
      </c>
      <c r="AY481" s="17"/>
      <c r="AZ481" s="17">
        <v>0.12440299234419901</v>
      </c>
      <c r="BA481" s="17">
        <v>0.47449028976841201</v>
      </c>
    </row>
    <row r="482" spans="2:53" x14ac:dyDescent="0.35">
      <c r="B482" t="s">
        <v>69</v>
      </c>
      <c r="C482" s="17">
        <v>2.1501581872911901E-2</v>
      </c>
      <c r="D482" s="17">
        <v>2.00707953369525E-2</v>
      </c>
      <c r="E482" s="17">
        <v>2.2951712575480902E-2</v>
      </c>
      <c r="F482" s="17"/>
      <c r="G482" s="17">
        <v>2.6226107505241798E-2</v>
      </c>
      <c r="H482" s="17">
        <v>1.15222838966163E-2</v>
      </c>
      <c r="I482" s="17">
        <v>1.2299697967561401E-2</v>
      </c>
      <c r="J482" s="17">
        <v>1.53727991170914E-2</v>
      </c>
      <c r="K482" s="17">
        <v>4.1510449498794302E-2</v>
      </c>
      <c r="L482" s="17">
        <v>5.8581791309107803E-2</v>
      </c>
      <c r="M482" s="17"/>
      <c r="N482" s="17">
        <v>1.5646624394463099E-2</v>
      </c>
      <c r="O482" s="17">
        <v>4.8062227738927599E-2</v>
      </c>
      <c r="P482" s="17">
        <v>2.3148356546511799E-2</v>
      </c>
      <c r="Q482" s="17">
        <v>4.7284607350146501E-2</v>
      </c>
      <c r="R482" s="17"/>
      <c r="S482" s="17">
        <v>2.01129628563947E-2</v>
      </c>
      <c r="T482" s="17">
        <v>2.3211558776258499E-2</v>
      </c>
      <c r="U482" s="17">
        <v>3.0285441917542798E-2</v>
      </c>
      <c r="V482" s="17">
        <v>1.51790577025235E-2</v>
      </c>
      <c r="W482" s="17">
        <v>3.3515362882316699E-2</v>
      </c>
      <c r="X482" s="17">
        <v>2.74403648672795E-2</v>
      </c>
      <c r="Y482" s="17">
        <v>2.1351241729477999E-2</v>
      </c>
      <c r="Z482" s="17">
        <v>0</v>
      </c>
      <c r="AA482" s="17">
        <v>1.51955058770622E-2</v>
      </c>
      <c r="AB482" s="17"/>
      <c r="AC482" s="17">
        <v>1.1825556514465299E-2</v>
      </c>
      <c r="AD482" s="17">
        <v>8.9583269160076508E-3</v>
      </c>
      <c r="AE482" s="17">
        <v>2.3237725838118901E-2</v>
      </c>
      <c r="AF482" s="17">
        <v>1.3974893372812699E-2</v>
      </c>
      <c r="AG482" s="17">
        <v>2.9119664778783201E-2</v>
      </c>
      <c r="AH482" s="17">
        <v>6.4374825241827902E-2</v>
      </c>
      <c r="AI482" s="17">
        <v>2.01980289876466E-2</v>
      </c>
      <c r="AJ482" s="17">
        <v>0</v>
      </c>
      <c r="AK482" s="17">
        <v>2.1465054706799699E-2</v>
      </c>
      <c r="AL482" s="17">
        <v>2.69502852183644E-2</v>
      </c>
      <c r="AM482" s="17"/>
      <c r="AN482" s="17">
        <v>8.1240810851269402E-3</v>
      </c>
      <c r="AO482" s="17">
        <v>3.3117526729729299E-2</v>
      </c>
      <c r="AP482" s="17"/>
      <c r="AQ482" s="17">
        <v>1.18714292725105E-2</v>
      </c>
      <c r="AR482" s="17">
        <v>2.68983263119628E-2</v>
      </c>
      <c r="AS482" s="17"/>
      <c r="AT482" s="17">
        <v>1.44118857785111E-2</v>
      </c>
      <c r="AU482" s="17">
        <v>5.7914094929435202E-2</v>
      </c>
      <c r="AV482" s="17"/>
      <c r="AW482" s="17">
        <v>2.4380479493505001E-2</v>
      </c>
      <c r="AX482" s="17">
        <v>1.6482104506035399E-2</v>
      </c>
      <c r="AY482" s="17"/>
      <c r="AZ482" s="17">
        <v>1.09886674463069E-2</v>
      </c>
      <c r="BA482" s="17">
        <v>3.1765702775624099E-2</v>
      </c>
    </row>
    <row r="483" spans="2:53" x14ac:dyDescent="0.3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row>
    <row r="484" spans="2:53" x14ac:dyDescent="0.35">
      <c r="B484" s="6" t="s">
        <v>236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row>
    <row r="485" spans="2:53" x14ac:dyDescent="0.35">
      <c r="B485" s="24" t="s">
        <v>72</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row>
    <row r="486" spans="2:53" x14ac:dyDescent="0.35">
      <c r="B486" t="s">
        <v>227</v>
      </c>
      <c r="C486" s="17">
        <v>0.28090523527392203</v>
      </c>
      <c r="D486" s="17">
        <v>0.29041005621723198</v>
      </c>
      <c r="E486" s="17">
        <v>0.27111367848182</v>
      </c>
      <c r="F486" s="17"/>
      <c r="G486" s="17">
        <v>0.30139407565439602</v>
      </c>
      <c r="H486" s="17">
        <v>0.41617176582626197</v>
      </c>
      <c r="I486" s="17">
        <v>0.31269513463380899</v>
      </c>
      <c r="J486" s="17">
        <v>0.26257164259808602</v>
      </c>
      <c r="K486" s="17">
        <v>0.130644782672376</v>
      </c>
      <c r="L486" s="17">
        <v>0.117721492522389</v>
      </c>
      <c r="M486" s="17"/>
      <c r="N486" s="17">
        <v>0.30275016313263298</v>
      </c>
      <c r="O486" s="17">
        <v>0.20651138439028999</v>
      </c>
      <c r="P486" s="17">
        <v>0.23556205096994501</v>
      </c>
      <c r="Q486" s="17">
        <v>0.23479394832434</v>
      </c>
      <c r="R486" s="17"/>
      <c r="S486" s="17">
        <v>0.34972914498491497</v>
      </c>
      <c r="T486" s="17">
        <v>0.25076425912344702</v>
      </c>
      <c r="U486" s="17">
        <v>0.217206892196249</v>
      </c>
      <c r="V486" s="17">
        <v>0.22696095220729001</v>
      </c>
      <c r="W486" s="17">
        <v>0.31050727214018398</v>
      </c>
      <c r="X486" s="17">
        <v>0.23309270686170899</v>
      </c>
      <c r="Y486" s="17">
        <v>0.29418939952939199</v>
      </c>
      <c r="Z486" s="17">
        <v>0.384470831203724</v>
      </c>
      <c r="AA486" s="17">
        <v>0.29434184326655999</v>
      </c>
      <c r="AB486" s="17"/>
      <c r="AC486" s="17">
        <v>0.261466097623133</v>
      </c>
      <c r="AD486" s="17">
        <v>0.19952619753054099</v>
      </c>
      <c r="AE486" s="17">
        <v>0.30705049352049502</v>
      </c>
      <c r="AF486" s="17">
        <v>0.33349228591840202</v>
      </c>
      <c r="AG486" s="17">
        <v>0.42575196637109503</v>
      </c>
      <c r="AH486" s="17">
        <v>0.232598318439415</v>
      </c>
      <c r="AI486" s="17">
        <v>0.25531012489264099</v>
      </c>
      <c r="AJ486" s="17">
        <v>0.21363453756786799</v>
      </c>
      <c r="AK486" s="17">
        <v>0.33667202223572301</v>
      </c>
      <c r="AL486" s="17">
        <v>0.23406692201753199</v>
      </c>
      <c r="AM486" s="17"/>
      <c r="AN486" s="17">
        <v>0.381374187198737</v>
      </c>
      <c r="AO486" s="17">
        <v>0.153280267191749</v>
      </c>
      <c r="AP486" s="17"/>
      <c r="AQ486" s="17">
        <v>0.35453230224960403</v>
      </c>
      <c r="AR486" s="17">
        <v>0.18031535863276299</v>
      </c>
      <c r="AS486" s="17"/>
      <c r="AT486" s="17">
        <v>0.29399162067523099</v>
      </c>
      <c r="AU486" s="17">
        <v>0.21610797026210801</v>
      </c>
      <c r="AV486" s="17"/>
      <c r="AW486" s="17">
        <v>0.311488684303944</v>
      </c>
      <c r="AX486" s="17">
        <v>0.24528229591974501</v>
      </c>
      <c r="AY486" s="17"/>
      <c r="AZ486" s="17">
        <v>0.40609589202486002</v>
      </c>
      <c r="BA486" s="17">
        <v>0.15867727976714899</v>
      </c>
    </row>
    <row r="487" spans="2:53" x14ac:dyDescent="0.35">
      <c r="B487" t="s">
        <v>228</v>
      </c>
      <c r="C487" s="17">
        <v>0.430358268808267</v>
      </c>
      <c r="D487" s="17">
        <v>0.45616557972681898</v>
      </c>
      <c r="E487" s="17">
        <v>0.404938135978889</v>
      </c>
      <c r="F487" s="17"/>
      <c r="G487" s="17">
        <v>0.47624689331230402</v>
      </c>
      <c r="H487" s="17">
        <v>0.41002584715252699</v>
      </c>
      <c r="I487" s="17">
        <v>0.47553181555833302</v>
      </c>
      <c r="J487" s="17">
        <v>0.43308426490430002</v>
      </c>
      <c r="K487" s="17">
        <v>0.37595869112833102</v>
      </c>
      <c r="L487" s="17">
        <v>0.39431541812482301</v>
      </c>
      <c r="M487" s="17"/>
      <c r="N487" s="17">
        <v>0.44795952630500402</v>
      </c>
      <c r="O487" s="17">
        <v>0.42029848711253598</v>
      </c>
      <c r="P487" s="17">
        <v>0.36545932883103699</v>
      </c>
      <c r="Q487" s="17">
        <v>0.35366365007317302</v>
      </c>
      <c r="R487" s="17"/>
      <c r="S487" s="17">
        <v>0.44556122803527098</v>
      </c>
      <c r="T487" s="17">
        <v>0.39774057218855102</v>
      </c>
      <c r="U487" s="17">
        <v>0.38628449008230298</v>
      </c>
      <c r="V487" s="17">
        <v>0.47618304325865102</v>
      </c>
      <c r="W487" s="17">
        <v>0.43714717798856301</v>
      </c>
      <c r="X487" s="17">
        <v>0.50374818196703397</v>
      </c>
      <c r="Y487" s="17">
        <v>0.41096733040375899</v>
      </c>
      <c r="Z487" s="17">
        <v>0.36755839599255402</v>
      </c>
      <c r="AA487" s="17">
        <v>0.42450636856158402</v>
      </c>
      <c r="AB487" s="17"/>
      <c r="AC487" s="17">
        <v>0.46919073931794297</v>
      </c>
      <c r="AD487" s="17">
        <v>0.385096293198045</v>
      </c>
      <c r="AE487" s="17">
        <v>0.47838663786297297</v>
      </c>
      <c r="AF487" s="17">
        <v>0.48461216556762798</v>
      </c>
      <c r="AG487" s="17">
        <v>0.43711565968270899</v>
      </c>
      <c r="AH487" s="17">
        <v>0.42487560657214402</v>
      </c>
      <c r="AI487" s="17">
        <v>0.40422377680521299</v>
      </c>
      <c r="AJ487" s="17">
        <v>0.49930757499528999</v>
      </c>
      <c r="AK487" s="17">
        <v>0.44664207028506903</v>
      </c>
      <c r="AL487" s="17">
        <v>0.38522225094490498</v>
      </c>
      <c r="AM487" s="17"/>
      <c r="AN487" s="17">
        <v>0.45694426526940601</v>
      </c>
      <c r="AO487" s="17">
        <v>0.38873792863699203</v>
      </c>
      <c r="AP487" s="17"/>
      <c r="AQ487" s="17">
        <v>0.44587431491281998</v>
      </c>
      <c r="AR487" s="17">
        <v>0.41181093456923301</v>
      </c>
      <c r="AS487" s="17"/>
      <c r="AT487" s="17">
        <v>0.44952354985112303</v>
      </c>
      <c r="AU487" s="17">
        <v>0.32067301627218903</v>
      </c>
      <c r="AV487" s="17"/>
      <c r="AW487" s="17">
        <v>0.39477899308924502</v>
      </c>
      <c r="AX487" s="17">
        <v>0.47497113165213101</v>
      </c>
      <c r="AY487" s="17"/>
      <c r="AZ487" s="17">
        <v>0.45308027780023602</v>
      </c>
      <c r="BA487" s="17">
        <v>0.40817398783896103</v>
      </c>
    </row>
    <row r="488" spans="2:53" x14ac:dyDescent="0.35">
      <c r="B488" t="s">
        <v>229</v>
      </c>
      <c r="C488" s="17">
        <v>0.26588117922694698</v>
      </c>
      <c r="D488" s="17">
        <v>0.231812936224667</v>
      </c>
      <c r="E488" s="17">
        <v>0.299828417913231</v>
      </c>
      <c r="F488" s="17"/>
      <c r="G488" s="17">
        <v>0.176584349892801</v>
      </c>
      <c r="H488" s="17">
        <v>0.162283329611872</v>
      </c>
      <c r="I488" s="17">
        <v>0.19911659702930001</v>
      </c>
      <c r="J488" s="17">
        <v>0.28704846894998598</v>
      </c>
      <c r="K488" s="17">
        <v>0.458526081018378</v>
      </c>
      <c r="L488" s="17">
        <v>0.41815840033885399</v>
      </c>
      <c r="M488" s="17"/>
      <c r="N488" s="17">
        <v>0.232645947137856</v>
      </c>
      <c r="O488" s="17">
        <v>0.33160669621356098</v>
      </c>
      <c r="P488" s="17">
        <v>0.36898517083983701</v>
      </c>
      <c r="Q488" s="17">
        <v>0.35147125567271198</v>
      </c>
      <c r="R488" s="17"/>
      <c r="S488" s="17">
        <v>0.18693336421616999</v>
      </c>
      <c r="T488" s="17">
        <v>0.31087494177423203</v>
      </c>
      <c r="U488" s="17">
        <v>0.36882757694624102</v>
      </c>
      <c r="V488" s="17">
        <v>0.28362869856271899</v>
      </c>
      <c r="W488" s="17">
        <v>0.218830186988937</v>
      </c>
      <c r="X488" s="17">
        <v>0.23961731422788499</v>
      </c>
      <c r="Y488" s="17">
        <v>0.27772958204833298</v>
      </c>
      <c r="Z488" s="17">
        <v>0.23460786126036401</v>
      </c>
      <c r="AA488" s="17">
        <v>0.26931864925038601</v>
      </c>
      <c r="AB488" s="17"/>
      <c r="AC488" s="17">
        <v>0.23715904996713799</v>
      </c>
      <c r="AD488" s="17">
        <v>0.41537750927141398</v>
      </c>
      <c r="AE488" s="17">
        <v>0.19968694246541599</v>
      </c>
      <c r="AF488" s="17">
        <v>0.170314040535225</v>
      </c>
      <c r="AG488" s="17">
        <v>0.120724350419814</v>
      </c>
      <c r="AH488" s="17">
        <v>0.27815124974661298</v>
      </c>
      <c r="AI488" s="17">
        <v>0.32113863162385398</v>
      </c>
      <c r="AJ488" s="17">
        <v>0.28705788743684302</v>
      </c>
      <c r="AK488" s="17">
        <v>0.20381503247031099</v>
      </c>
      <c r="AL488" s="17">
        <v>0.36312845254586901</v>
      </c>
      <c r="AM488" s="17"/>
      <c r="AN488" s="17">
        <v>0.15491695011895401</v>
      </c>
      <c r="AO488" s="17">
        <v>0.42050456129535502</v>
      </c>
      <c r="AP488" s="17"/>
      <c r="AQ488" s="17">
        <v>0.18695710731720899</v>
      </c>
      <c r="AR488" s="17">
        <v>0.377577564321257</v>
      </c>
      <c r="AS488" s="17"/>
      <c r="AT488" s="17">
        <v>0.24388963152604001</v>
      </c>
      <c r="AU488" s="17">
        <v>0.39031514662691902</v>
      </c>
      <c r="AV488" s="17"/>
      <c r="AW488" s="17">
        <v>0.26849260240686801</v>
      </c>
      <c r="AX488" s="17">
        <v>0.26130428300141501</v>
      </c>
      <c r="AY488" s="17"/>
      <c r="AZ488" s="17">
        <v>0.13517655838180501</v>
      </c>
      <c r="BA488" s="17">
        <v>0.39349260803327402</v>
      </c>
    </row>
    <row r="489" spans="2:53" x14ac:dyDescent="0.35">
      <c r="B489" t="s">
        <v>69</v>
      </c>
      <c r="C489" s="17">
        <v>2.2855316690863301E-2</v>
      </c>
      <c r="D489" s="17">
        <v>2.1611427831282101E-2</v>
      </c>
      <c r="E489" s="17">
        <v>2.41197676260601E-2</v>
      </c>
      <c r="F489" s="17"/>
      <c r="G489" s="17">
        <v>4.5774681140499401E-2</v>
      </c>
      <c r="H489" s="17">
        <v>1.1519057409339201E-2</v>
      </c>
      <c r="I489" s="17">
        <v>1.26564527785578E-2</v>
      </c>
      <c r="J489" s="17">
        <v>1.72956235476272E-2</v>
      </c>
      <c r="K489" s="17">
        <v>3.4870445180914499E-2</v>
      </c>
      <c r="L489" s="17">
        <v>6.9804689013934301E-2</v>
      </c>
      <c r="M489" s="17"/>
      <c r="N489" s="17">
        <v>1.66443634245074E-2</v>
      </c>
      <c r="O489" s="17">
        <v>4.1583432283613199E-2</v>
      </c>
      <c r="P489" s="17">
        <v>2.9993449359180299E-2</v>
      </c>
      <c r="Q489" s="17">
        <v>6.0071145929774299E-2</v>
      </c>
      <c r="R489" s="17"/>
      <c r="S489" s="17">
        <v>1.7776262763644898E-2</v>
      </c>
      <c r="T489" s="17">
        <v>4.0620226913769798E-2</v>
      </c>
      <c r="U489" s="17">
        <v>2.7681040775207E-2</v>
      </c>
      <c r="V489" s="17">
        <v>1.3227305971339901E-2</v>
      </c>
      <c r="W489" s="17">
        <v>3.3515362882316699E-2</v>
      </c>
      <c r="X489" s="17">
        <v>2.3541796943371999E-2</v>
      </c>
      <c r="Y489" s="17">
        <v>1.7113688018515601E-2</v>
      </c>
      <c r="Z489" s="17">
        <v>1.3362911543357199E-2</v>
      </c>
      <c r="AA489" s="17">
        <v>1.1833138921469999E-2</v>
      </c>
      <c r="AB489" s="17"/>
      <c r="AC489" s="17">
        <v>3.2184113091785697E-2</v>
      </c>
      <c r="AD489" s="17">
        <v>0</v>
      </c>
      <c r="AE489" s="17">
        <v>1.48759261511159E-2</v>
      </c>
      <c r="AF489" s="17">
        <v>1.1581507978744601E-2</v>
      </c>
      <c r="AG489" s="17">
        <v>1.6408023526381901E-2</v>
      </c>
      <c r="AH489" s="17">
        <v>6.4374825241827902E-2</v>
      </c>
      <c r="AI489" s="17">
        <v>1.93274666782914E-2</v>
      </c>
      <c r="AJ489" s="17">
        <v>0</v>
      </c>
      <c r="AK489" s="17">
        <v>1.28708750088965E-2</v>
      </c>
      <c r="AL489" s="17">
        <v>1.7582374491694398E-2</v>
      </c>
      <c r="AM489" s="17"/>
      <c r="AN489" s="17">
        <v>6.7645974129026901E-3</v>
      </c>
      <c r="AO489" s="17">
        <v>3.7477242875903101E-2</v>
      </c>
      <c r="AP489" s="17"/>
      <c r="AQ489" s="17">
        <v>1.2636275520367401E-2</v>
      </c>
      <c r="AR489" s="17">
        <v>3.02961424767468E-2</v>
      </c>
      <c r="AS489" s="17"/>
      <c r="AT489" s="17">
        <v>1.25951979476055E-2</v>
      </c>
      <c r="AU489" s="17">
        <v>7.2903866838783304E-2</v>
      </c>
      <c r="AV489" s="17"/>
      <c r="AW489" s="17">
        <v>2.5239720199942799E-2</v>
      </c>
      <c r="AX489" s="17">
        <v>1.8442289426708801E-2</v>
      </c>
      <c r="AY489" s="17"/>
      <c r="AZ489" s="17">
        <v>5.6472717930985501E-3</v>
      </c>
      <c r="BA489" s="17">
        <v>3.9656124360616003E-2</v>
      </c>
    </row>
    <row r="490" spans="2:53"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row>
    <row r="491" spans="2:53" x14ac:dyDescent="0.35">
      <c r="B491" s="6" t="s">
        <v>237</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row>
    <row r="492" spans="2:53" x14ac:dyDescent="0.35">
      <c r="B492" s="24" t="s">
        <v>72</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row>
    <row r="493" spans="2:53" x14ac:dyDescent="0.35">
      <c r="B493" t="s">
        <v>227</v>
      </c>
      <c r="C493" s="17">
        <v>0.43548296812277298</v>
      </c>
      <c r="D493" s="17">
        <v>0.44577156852411798</v>
      </c>
      <c r="E493" s="17">
        <v>0.42522594869131503</v>
      </c>
      <c r="F493" s="17"/>
      <c r="G493" s="17">
        <v>0.443964240402204</v>
      </c>
      <c r="H493" s="17">
        <v>0.58300978676469695</v>
      </c>
      <c r="I493" s="17">
        <v>0.43345875561818398</v>
      </c>
      <c r="J493" s="17">
        <v>0.42311500359046</v>
      </c>
      <c r="K493" s="17">
        <v>0.30987576955672602</v>
      </c>
      <c r="L493" s="17">
        <v>0.30167601160573898</v>
      </c>
      <c r="M493" s="17"/>
      <c r="N493" s="17">
        <v>0.49433201699474599</v>
      </c>
      <c r="O493" s="17">
        <v>0.23847521091107701</v>
      </c>
      <c r="P493" s="17">
        <v>0.30996504663226698</v>
      </c>
      <c r="Q493" s="17">
        <v>0.26973077195554901</v>
      </c>
      <c r="R493" s="17"/>
      <c r="S493" s="17">
        <v>0.51870825415849497</v>
      </c>
      <c r="T493" s="17">
        <v>0.39645559779018402</v>
      </c>
      <c r="U493" s="17">
        <v>0.43180938145762299</v>
      </c>
      <c r="V493" s="17">
        <v>0.39906093458131298</v>
      </c>
      <c r="W493" s="17">
        <v>0.44388446612058302</v>
      </c>
      <c r="X493" s="17">
        <v>0.407556505103079</v>
      </c>
      <c r="Y493" s="17">
        <v>0.42857143291223199</v>
      </c>
      <c r="Z493" s="17">
        <v>0.43301579212645303</v>
      </c>
      <c r="AA493" s="17">
        <v>0.43672862902798898</v>
      </c>
      <c r="AB493" s="17"/>
      <c r="AC493" s="17">
        <v>0.48284007874371798</v>
      </c>
      <c r="AD493" s="17">
        <v>0.25819995994776701</v>
      </c>
      <c r="AE493" s="17">
        <v>0.468937511865818</v>
      </c>
      <c r="AF493" s="17">
        <v>0.44341145371324397</v>
      </c>
      <c r="AG493" s="17">
        <v>0.48701754703984201</v>
      </c>
      <c r="AH493" s="17">
        <v>0.44433675037294901</v>
      </c>
      <c r="AI493" s="17">
        <v>0.407915854104694</v>
      </c>
      <c r="AJ493" s="17">
        <v>0.46362740026812299</v>
      </c>
      <c r="AK493" s="17">
        <v>0.63047217652362297</v>
      </c>
      <c r="AL493" s="17">
        <v>0.33049519681902501</v>
      </c>
      <c r="AM493" s="17"/>
      <c r="AN493" s="17">
        <v>0.54877527539938398</v>
      </c>
      <c r="AO493" s="17">
        <v>0.29112556427814201</v>
      </c>
      <c r="AP493" s="17"/>
      <c r="AQ493" s="17">
        <v>0.511184863993151</v>
      </c>
      <c r="AR493" s="17">
        <v>0.33804003552141798</v>
      </c>
      <c r="AS493" s="17"/>
      <c r="AT493" s="17">
        <v>0.45209359521057302</v>
      </c>
      <c r="AU493" s="17">
        <v>0.34310089178872</v>
      </c>
      <c r="AV493" s="17"/>
      <c r="AW493" s="17">
        <v>0.428107083503112</v>
      </c>
      <c r="AX493" s="17">
        <v>0.44457362395783001</v>
      </c>
      <c r="AY493" s="17"/>
      <c r="AZ493" s="17">
        <v>0.54707969119229405</v>
      </c>
      <c r="BA493" s="17">
        <v>0.326527238869113</v>
      </c>
    </row>
    <row r="494" spans="2:53" x14ac:dyDescent="0.35">
      <c r="B494" t="s">
        <v>228</v>
      </c>
      <c r="C494" s="17">
        <v>0.38502944994159399</v>
      </c>
      <c r="D494" s="17">
        <v>0.397710573479583</v>
      </c>
      <c r="E494" s="17">
        <v>0.37215526737153598</v>
      </c>
      <c r="F494" s="17"/>
      <c r="G494" s="17">
        <v>0.34912114844402897</v>
      </c>
      <c r="H494" s="17">
        <v>0.33686549128457099</v>
      </c>
      <c r="I494" s="17">
        <v>0.43116853045722697</v>
      </c>
      <c r="J494" s="17">
        <v>0.364333510150814</v>
      </c>
      <c r="K494" s="17">
        <v>0.42620655040430699</v>
      </c>
      <c r="L494" s="17">
        <v>0.35689979420364598</v>
      </c>
      <c r="M494" s="17"/>
      <c r="N494" s="17">
        <v>0.36654759187858499</v>
      </c>
      <c r="O494" s="17">
        <v>0.49648299534850598</v>
      </c>
      <c r="P494" s="17">
        <v>0.38235774581882997</v>
      </c>
      <c r="Q494" s="17">
        <v>0.439326137343929</v>
      </c>
      <c r="R494" s="17"/>
      <c r="S494" s="17">
        <v>0.35576257468956801</v>
      </c>
      <c r="T494" s="17">
        <v>0.42843930718117201</v>
      </c>
      <c r="U494" s="17">
        <v>0.33313986688179398</v>
      </c>
      <c r="V494" s="17">
        <v>0.43259761343124897</v>
      </c>
      <c r="W494" s="17">
        <v>0.36619514446398699</v>
      </c>
      <c r="X494" s="17">
        <v>0.431699871500696</v>
      </c>
      <c r="Y494" s="17">
        <v>0.36875526416670901</v>
      </c>
      <c r="Z494" s="17">
        <v>0.38971682633152599</v>
      </c>
      <c r="AA494" s="17">
        <v>0.35486444968305902</v>
      </c>
      <c r="AB494" s="17"/>
      <c r="AC494" s="17">
        <v>0.40804546504081302</v>
      </c>
      <c r="AD494" s="17">
        <v>0.53158573812202903</v>
      </c>
      <c r="AE494" s="17">
        <v>0.36849513722509403</v>
      </c>
      <c r="AF494" s="17">
        <v>0.43586520421614799</v>
      </c>
      <c r="AG494" s="17">
        <v>0.40509117888011098</v>
      </c>
      <c r="AH494" s="17">
        <v>0.28705519648477601</v>
      </c>
      <c r="AI494" s="17">
        <v>0.39273823878055802</v>
      </c>
      <c r="AJ494" s="17">
        <v>0.38888137913575199</v>
      </c>
      <c r="AK494" s="17">
        <v>0.30610758064507598</v>
      </c>
      <c r="AL494" s="17">
        <v>0.40954630784748802</v>
      </c>
      <c r="AM494" s="17"/>
      <c r="AN494" s="17">
        <v>0.37245403545066702</v>
      </c>
      <c r="AO494" s="17">
        <v>0.39931010568581798</v>
      </c>
      <c r="AP494" s="17"/>
      <c r="AQ494" s="17">
        <v>0.37625955802115002</v>
      </c>
      <c r="AR494" s="17">
        <v>0.39388161693085399</v>
      </c>
      <c r="AS494" s="17"/>
      <c r="AT494" s="17">
        <v>0.39256386870990101</v>
      </c>
      <c r="AU494" s="17">
        <v>0.34727570720957002</v>
      </c>
      <c r="AV494" s="17"/>
      <c r="AW494" s="17">
        <v>0.368391989791993</v>
      </c>
      <c r="AX494" s="17">
        <v>0.406812911710348</v>
      </c>
      <c r="AY494" s="17"/>
      <c r="AZ494" s="17">
        <v>0.36258637310102099</v>
      </c>
      <c r="BA494" s="17">
        <v>0.40694139983224897</v>
      </c>
    </row>
    <row r="495" spans="2:53" x14ac:dyDescent="0.35">
      <c r="B495" t="s">
        <v>229</v>
      </c>
      <c r="C495" s="17">
        <v>0.16181882813114901</v>
      </c>
      <c r="D495" s="17">
        <v>0.13953667285740501</v>
      </c>
      <c r="E495" s="17">
        <v>0.18424656554403401</v>
      </c>
      <c r="F495" s="17"/>
      <c r="G495" s="17">
        <v>0.16806596046456301</v>
      </c>
      <c r="H495" s="17">
        <v>7.1915218272625495E-2</v>
      </c>
      <c r="I495" s="17">
        <v>0.12294041179965</v>
      </c>
      <c r="J495" s="17">
        <v>0.19550116619987501</v>
      </c>
      <c r="K495" s="17">
        <v>0.24578726020362801</v>
      </c>
      <c r="L495" s="17">
        <v>0.29059348364231902</v>
      </c>
      <c r="M495" s="17"/>
      <c r="N495" s="17">
        <v>0.126267718323501</v>
      </c>
      <c r="O495" s="17">
        <v>0.22027968373117601</v>
      </c>
      <c r="P495" s="17">
        <v>0.28834615069632102</v>
      </c>
      <c r="Q495" s="17">
        <v>0.26813820793488802</v>
      </c>
      <c r="R495" s="17"/>
      <c r="S495" s="17">
        <v>0.10929093133135601</v>
      </c>
      <c r="T495" s="17">
        <v>0.155393040803497</v>
      </c>
      <c r="U495" s="17">
        <v>0.21238503890403901</v>
      </c>
      <c r="V495" s="17">
        <v>0.149403876264252</v>
      </c>
      <c r="W495" s="17">
        <v>0.15197052437213299</v>
      </c>
      <c r="X495" s="17">
        <v>0.14312487179955</v>
      </c>
      <c r="Y495" s="17">
        <v>0.189797168828435</v>
      </c>
      <c r="Z495" s="17">
        <v>0.17726738154202101</v>
      </c>
      <c r="AA495" s="17">
        <v>0.19993614947815799</v>
      </c>
      <c r="AB495" s="17"/>
      <c r="AC495" s="17">
        <v>0.100524481102077</v>
      </c>
      <c r="AD495" s="17">
        <v>0.21021430193020499</v>
      </c>
      <c r="AE495" s="17">
        <v>0.14563761317798399</v>
      </c>
      <c r="AF495" s="17">
        <v>0.111602381572346</v>
      </c>
      <c r="AG495" s="17">
        <v>0.10789127408004701</v>
      </c>
      <c r="AH495" s="17">
        <v>0.193772987302262</v>
      </c>
      <c r="AI495" s="17">
        <v>0.17601603782762701</v>
      </c>
      <c r="AJ495" s="17">
        <v>0.14749122059612399</v>
      </c>
      <c r="AK495" s="17">
        <v>3.7492331826153899E-2</v>
      </c>
      <c r="AL495" s="17">
        <v>0.25995849533348703</v>
      </c>
      <c r="AM495" s="17"/>
      <c r="AN495" s="17">
        <v>7.1676410392216006E-2</v>
      </c>
      <c r="AO495" s="17">
        <v>0.28226916893594001</v>
      </c>
      <c r="AP495" s="17"/>
      <c r="AQ495" s="17">
        <v>0.10367126075976001</v>
      </c>
      <c r="AR495" s="17">
        <v>0.24609684449411001</v>
      </c>
      <c r="AS495" s="17"/>
      <c r="AT495" s="17">
        <v>0.14432556048089201</v>
      </c>
      <c r="AU495" s="17">
        <v>0.26140107310223798</v>
      </c>
      <c r="AV495" s="17"/>
      <c r="AW495" s="17">
        <v>0.18012169747891801</v>
      </c>
      <c r="AX495" s="17">
        <v>0.139956009474868</v>
      </c>
      <c r="AY495" s="17"/>
      <c r="AZ495" s="17">
        <v>8.3291584673705996E-2</v>
      </c>
      <c r="BA495" s="17">
        <v>0.23848768400656101</v>
      </c>
    </row>
    <row r="496" spans="2:53" x14ac:dyDescent="0.35">
      <c r="B496" t="s">
        <v>69</v>
      </c>
      <c r="C496" s="17">
        <v>1.76687538044842E-2</v>
      </c>
      <c r="D496" s="17">
        <v>1.69811851388935E-2</v>
      </c>
      <c r="E496" s="17">
        <v>1.83722183931153E-2</v>
      </c>
      <c r="F496" s="17"/>
      <c r="G496" s="17">
        <v>3.8848650689204497E-2</v>
      </c>
      <c r="H496" s="17">
        <v>8.2095036781059203E-3</v>
      </c>
      <c r="I496" s="17">
        <v>1.24323021249389E-2</v>
      </c>
      <c r="J496" s="17">
        <v>1.70503200588503E-2</v>
      </c>
      <c r="K496" s="17">
        <v>1.81304198353383E-2</v>
      </c>
      <c r="L496" s="17">
        <v>5.0830710548295702E-2</v>
      </c>
      <c r="M496" s="17"/>
      <c r="N496" s="17">
        <v>1.28526728031678E-2</v>
      </c>
      <c r="O496" s="17">
        <v>4.4762110009240699E-2</v>
      </c>
      <c r="P496" s="17">
        <v>1.9331056852581699E-2</v>
      </c>
      <c r="Q496" s="17">
        <v>2.28048827656336E-2</v>
      </c>
      <c r="R496" s="17"/>
      <c r="S496" s="17">
        <v>1.62382398205809E-2</v>
      </c>
      <c r="T496" s="17">
        <v>1.97120542251467E-2</v>
      </c>
      <c r="U496" s="17">
        <v>2.2665712756543901E-2</v>
      </c>
      <c r="V496" s="17">
        <v>1.8937575723186599E-2</v>
      </c>
      <c r="W496" s="17">
        <v>3.7949865043297303E-2</v>
      </c>
      <c r="X496" s="17">
        <v>1.7618751596674701E-2</v>
      </c>
      <c r="Y496" s="17">
        <v>1.2876134092624799E-2</v>
      </c>
      <c r="Z496" s="17">
        <v>0</v>
      </c>
      <c r="AA496" s="17">
        <v>8.4707718107946903E-3</v>
      </c>
      <c r="AB496" s="17"/>
      <c r="AC496" s="17">
        <v>8.5899751133920992E-3</v>
      </c>
      <c r="AD496" s="17">
        <v>0</v>
      </c>
      <c r="AE496" s="17">
        <v>1.69297377311045E-2</v>
      </c>
      <c r="AF496" s="17">
        <v>9.1209604982623507E-3</v>
      </c>
      <c r="AG496" s="17">
        <v>0</v>
      </c>
      <c r="AH496" s="17">
        <v>7.4835065840013301E-2</v>
      </c>
      <c r="AI496" s="17">
        <v>2.33298692871209E-2</v>
      </c>
      <c r="AJ496" s="17">
        <v>0</v>
      </c>
      <c r="AK496" s="17">
        <v>2.5927911005146902E-2</v>
      </c>
      <c r="AL496" s="17">
        <v>0</v>
      </c>
      <c r="AM496" s="17"/>
      <c r="AN496" s="17">
        <v>7.0942787577328902E-3</v>
      </c>
      <c r="AO496" s="17">
        <v>2.72951611001E-2</v>
      </c>
      <c r="AP496" s="17"/>
      <c r="AQ496" s="17">
        <v>8.88431722593927E-3</v>
      </c>
      <c r="AR496" s="17">
        <v>2.19815030536172E-2</v>
      </c>
      <c r="AS496" s="17"/>
      <c r="AT496" s="17">
        <v>1.10169755986346E-2</v>
      </c>
      <c r="AU496" s="17">
        <v>4.8222327899471798E-2</v>
      </c>
      <c r="AV496" s="17"/>
      <c r="AW496" s="17">
        <v>2.33792292259766E-2</v>
      </c>
      <c r="AX496" s="17">
        <v>8.6574548569543601E-3</v>
      </c>
      <c r="AY496" s="17"/>
      <c r="AZ496" s="17">
        <v>7.0423510329792102E-3</v>
      </c>
      <c r="BA496" s="17">
        <v>2.8043677292077601E-2</v>
      </c>
    </row>
    <row r="497" spans="2:53"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row>
    <row r="498" spans="2:53" x14ac:dyDescent="0.35">
      <c r="B498" s="6" t="s">
        <v>238</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row>
    <row r="499" spans="2:53" x14ac:dyDescent="0.35">
      <c r="B499" s="24" t="s">
        <v>72</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row>
    <row r="500" spans="2:53" x14ac:dyDescent="0.35">
      <c r="B500" t="s">
        <v>227</v>
      </c>
      <c r="C500" s="17">
        <v>0.355843560630766</v>
      </c>
      <c r="D500" s="17">
        <v>0.35752795085267097</v>
      </c>
      <c r="E500" s="17">
        <v>0.353579646345002</v>
      </c>
      <c r="F500" s="17"/>
      <c r="G500" s="17">
        <v>0.41655724092950602</v>
      </c>
      <c r="H500" s="17">
        <v>0.42683496401807303</v>
      </c>
      <c r="I500" s="17">
        <v>0.38508851559511897</v>
      </c>
      <c r="J500" s="17">
        <v>0.35042315509826999</v>
      </c>
      <c r="K500" s="17">
        <v>0.25921965234370697</v>
      </c>
      <c r="L500" s="17">
        <v>0.21500678742042401</v>
      </c>
      <c r="M500" s="17"/>
      <c r="N500" s="17">
        <v>0.383919363792737</v>
      </c>
      <c r="O500" s="17">
        <v>0.31617905141980501</v>
      </c>
      <c r="P500" s="17">
        <v>0.27869183223507299</v>
      </c>
      <c r="Q500" s="17">
        <v>0.19046518683395899</v>
      </c>
      <c r="R500" s="17"/>
      <c r="S500" s="17">
        <v>0.41746342403994702</v>
      </c>
      <c r="T500" s="17">
        <v>0.32637953508925499</v>
      </c>
      <c r="U500" s="17">
        <v>0.27497990459465599</v>
      </c>
      <c r="V500" s="17">
        <v>0.33082765011519499</v>
      </c>
      <c r="W500" s="17">
        <v>0.457872230505737</v>
      </c>
      <c r="X500" s="17">
        <v>0.32148723832662801</v>
      </c>
      <c r="Y500" s="17">
        <v>0.33045380989547302</v>
      </c>
      <c r="Z500" s="17">
        <v>0.447396575559388</v>
      </c>
      <c r="AA500" s="17">
        <v>0.33979865156404399</v>
      </c>
      <c r="AB500" s="17"/>
      <c r="AC500" s="17">
        <v>0.34819340032531798</v>
      </c>
      <c r="AD500" s="17">
        <v>0.25424536333828701</v>
      </c>
      <c r="AE500" s="17">
        <v>0.47635026187530299</v>
      </c>
      <c r="AF500" s="17">
        <v>0.41818809930848999</v>
      </c>
      <c r="AG500" s="17">
        <v>0.30107814421818402</v>
      </c>
      <c r="AH500" s="17">
        <v>0.37594841963800801</v>
      </c>
      <c r="AI500" s="17">
        <v>0.34310215843387099</v>
      </c>
      <c r="AJ500" s="17">
        <v>0.270739493863699</v>
      </c>
      <c r="AK500" s="17">
        <v>0.357966795213981</v>
      </c>
      <c r="AL500" s="17">
        <v>0.29422024926190499</v>
      </c>
      <c r="AM500" s="17"/>
      <c r="AN500" s="17">
        <v>0.40678756483348899</v>
      </c>
      <c r="AO500" s="17">
        <v>0.29170356942717701</v>
      </c>
      <c r="AP500" s="17"/>
      <c r="AQ500" s="17">
        <v>0.39737124231238502</v>
      </c>
      <c r="AR500" s="17">
        <v>0.304938427304701</v>
      </c>
      <c r="AS500" s="17"/>
      <c r="AT500" s="17">
        <v>0.36984754743327403</v>
      </c>
      <c r="AU500" s="17">
        <v>0.28321464570271498</v>
      </c>
      <c r="AV500" s="17"/>
      <c r="AW500" s="17">
        <v>0.36645163986408802</v>
      </c>
      <c r="AX500" s="17">
        <v>0.34397025169068102</v>
      </c>
      <c r="AY500" s="17"/>
      <c r="AZ500" s="17">
        <v>0.44074497391511103</v>
      </c>
      <c r="BA500" s="17">
        <v>0.27295138293394</v>
      </c>
    </row>
    <row r="501" spans="2:53" x14ac:dyDescent="0.35">
      <c r="B501" t="s">
        <v>228</v>
      </c>
      <c r="C501" s="17">
        <v>0.41445527937094301</v>
      </c>
      <c r="D501" s="17">
        <v>0.42999228426698599</v>
      </c>
      <c r="E501" s="17">
        <v>0.39929114505399399</v>
      </c>
      <c r="F501" s="17"/>
      <c r="G501" s="17">
        <v>0.39295702826613299</v>
      </c>
      <c r="H501" s="17">
        <v>0.38912547948034898</v>
      </c>
      <c r="I501" s="17">
        <v>0.45502618639780901</v>
      </c>
      <c r="J501" s="17">
        <v>0.39676693300802202</v>
      </c>
      <c r="K501" s="17">
        <v>0.43177924578714999</v>
      </c>
      <c r="L501" s="17">
        <v>0.37056746076094599</v>
      </c>
      <c r="M501" s="17"/>
      <c r="N501" s="17">
        <v>0.41533061587041398</v>
      </c>
      <c r="O501" s="17">
        <v>0.38657502907445401</v>
      </c>
      <c r="P501" s="17">
        <v>0.434950935968696</v>
      </c>
      <c r="Q501" s="17">
        <v>0.432594784514577</v>
      </c>
      <c r="R501" s="17"/>
      <c r="S501" s="17">
        <v>0.39850319506854498</v>
      </c>
      <c r="T501" s="17">
        <v>0.40668754124085599</v>
      </c>
      <c r="U501" s="17">
        <v>0.44242046651762401</v>
      </c>
      <c r="V501" s="17">
        <v>0.44221139447527702</v>
      </c>
      <c r="W501" s="17">
        <v>0.33429830596891702</v>
      </c>
      <c r="X501" s="17">
        <v>0.46446171649333901</v>
      </c>
      <c r="Y501" s="17">
        <v>0.430608468898588</v>
      </c>
      <c r="Z501" s="17">
        <v>0.37178650685755099</v>
      </c>
      <c r="AA501" s="17">
        <v>0.41952767216230202</v>
      </c>
      <c r="AB501" s="17"/>
      <c r="AC501" s="17">
        <v>0.47312879205123998</v>
      </c>
      <c r="AD501" s="17">
        <v>0.48070380604205698</v>
      </c>
      <c r="AE501" s="17">
        <v>0.336243887153654</v>
      </c>
      <c r="AF501" s="17">
        <v>0.41401639208102298</v>
      </c>
      <c r="AG501" s="17">
        <v>0.59219567641377502</v>
      </c>
      <c r="AH501" s="17">
        <v>0.39943030442674599</v>
      </c>
      <c r="AI501" s="17">
        <v>0.39388986426345302</v>
      </c>
      <c r="AJ501" s="17">
        <v>0.50711451548025899</v>
      </c>
      <c r="AK501" s="17">
        <v>0.41527077789917799</v>
      </c>
      <c r="AL501" s="17">
        <v>0.44505614204725402</v>
      </c>
      <c r="AM501" s="17"/>
      <c r="AN501" s="17">
        <v>0.42424413121313598</v>
      </c>
      <c r="AO501" s="17">
        <v>0.404352371077906</v>
      </c>
      <c r="AP501" s="17"/>
      <c r="AQ501" s="17">
        <v>0.42596063542111101</v>
      </c>
      <c r="AR501" s="17">
        <v>0.39361990370319899</v>
      </c>
      <c r="AS501" s="17"/>
      <c r="AT501" s="17">
        <v>0.42104668774771897</v>
      </c>
      <c r="AU501" s="17">
        <v>0.384193068961517</v>
      </c>
      <c r="AV501" s="17"/>
      <c r="AW501" s="17">
        <v>0.39875059760918002</v>
      </c>
      <c r="AX501" s="17">
        <v>0.43412202363288399</v>
      </c>
      <c r="AY501" s="17"/>
      <c r="AZ501" s="17">
        <v>0.40221560035468801</v>
      </c>
      <c r="BA501" s="17">
        <v>0.42640530009167699</v>
      </c>
    </row>
    <row r="502" spans="2:53" x14ac:dyDescent="0.35">
      <c r="B502" t="s">
        <v>229</v>
      </c>
      <c r="C502" s="17">
        <v>0.210343095395781</v>
      </c>
      <c r="D502" s="17">
        <v>0.19713942845843299</v>
      </c>
      <c r="E502" s="17">
        <v>0.22373600013843301</v>
      </c>
      <c r="F502" s="17"/>
      <c r="G502" s="17">
        <v>0.163359158148698</v>
      </c>
      <c r="H502" s="17">
        <v>0.17372046570055699</v>
      </c>
      <c r="I502" s="17">
        <v>0.15145799940388299</v>
      </c>
      <c r="J502" s="17">
        <v>0.23075890499514001</v>
      </c>
      <c r="K502" s="17">
        <v>0.28066142706320801</v>
      </c>
      <c r="L502" s="17">
        <v>0.360274365418222</v>
      </c>
      <c r="M502" s="17"/>
      <c r="N502" s="17">
        <v>0.18906499613779401</v>
      </c>
      <c r="O502" s="17">
        <v>0.25349017442379401</v>
      </c>
      <c r="P502" s="17">
        <v>0.25819024870530299</v>
      </c>
      <c r="Q502" s="17">
        <v>0.31384306810947998</v>
      </c>
      <c r="R502" s="17"/>
      <c r="S502" s="17">
        <v>0.172409210464848</v>
      </c>
      <c r="T502" s="17">
        <v>0.242614100162972</v>
      </c>
      <c r="U502" s="17">
        <v>0.25993391656700099</v>
      </c>
      <c r="V502" s="17">
        <v>0.211781896016802</v>
      </c>
      <c r="W502" s="17">
        <v>0.16314231247545899</v>
      </c>
      <c r="X502" s="17">
        <v>0.194407814044113</v>
      </c>
      <c r="Y502" s="17">
        <v>0.21538596844320301</v>
      </c>
      <c r="Z502" s="17">
        <v>0.16745400603970401</v>
      </c>
      <c r="AA502" s="17">
        <v>0.23556527157353399</v>
      </c>
      <c r="AB502" s="17"/>
      <c r="AC502" s="17">
        <v>0.172217502023429</v>
      </c>
      <c r="AD502" s="17">
        <v>0.22057753782412601</v>
      </c>
      <c r="AE502" s="17">
        <v>0.18126712180753701</v>
      </c>
      <c r="AF502" s="17">
        <v>0.156709405613044</v>
      </c>
      <c r="AG502" s="17">
        <v>0.106726179368041</v>
      </c>
      <c r="AH502" s="17">
        <v>0.15280562353965499</v>
      </c>
      <c r="AI502" s="17">
        <v>0.246949162094801</v>
      </c>
      <c r="AJ502" s="17">
        <v>0.22214599065604199</v>
      </c>
      <c r="AK502" s="17">
        <v>0.20102067626610501</v>
      </c>
      <c r="AL502" s="17">
        <v>0.23635102495895399</v>
      </c>
      <c r="AM502" s="17"/>
      <c r="AN502" s="17">
        <v>0.16225035043838801</v>
      </c>
      <c r="AO502" s="17">
        <v>0.27470991093184799</v>
      </c>
      <c r="AP502" s="17"/>
      <c r="AQ502" s="17">
        <v>0.165779560751255</v>
      </c>
      <c r="AR502" s="17">
        <v>0.27970275292503699</v>
      </c>
      <c r="AS502" s="17"/>
      <c r="AT502" s="17">
        <v>0.19822045560447299</v>
      </c>
      <c r="AU502" s="17">
        <v>0.28097555311519801</v>
      </c>
      <c r="AV502" s="17"/>
      <c r="AW502" s="17">
        <v>0.20862006116714499</v>
      </c>
      <c r="AX502" s="17">
        <v>0.212344468466902</v>
      </c>
      <c r="AY502" s="17"/>
      <c r="AZ502" s="17">
        <v>0.15007316679702901</v>
      </c>
      <c r="BA502" s="17">
        <v>0.26918670515349902</v>
      </c>
    </row>
    <row r="503" spans="2:53" x14ac:dyDescent="0.35">
      <c r="B503" t="s">
        <v>69</v>
      </c>
      <c r="C503" s="17">
        <v>1.9358064602510199E-2</v>
      </c>
      <c r="D503" s="17">
        <v>1.5340336421909699E-2</v>
      </c>
      <c r="E503" s="17">
        <v>2.3393208462571799E-2</v>
      </c>
      <c r="F503" s="17"/>
      <c r="G503" s="17">
        <v>2.7126572655662099E-2</v>
      </c>
      <c r="H503" s="17">
        <v>1.03190908010212E-2</v>
      </c>
      <c r="I503" s="17">
        <v>8.4272986031887192E-3</v>
      </c>
      <c r="J503" s="17">
        <v>2.2051006898567801E-2</v>
      </c>
      <c r="K503" s="17">
        <v>2.8339674805935099E-2</v>
      </c>
      <c r="L503" s="17">
        <v>5.4151386400408903E-2</v>
      </c>
      <c r="M503" s="17"/>
      <c r="N503" s="17">
        <v>1.1685024199054501E-2</v>
      </c>
      <c r="O503" s="17">
        <v>4.3755745081945997E-2</v>
      </c>
      <c r="P503" s="17">
        <v>2.8166983090927699E-2</v>
      </c>
      <c r="Q503" s="17">
        <v>6.3096960541983799E-2</v>
      </c>
      <c r="R503" s="17"/>
      <c r="S503" s="17">
        <v>1.1624170426660901E-2</v>
      </c>
      <c r="T503" s="17">
        <v>2.4318823506917098E-2</v>
      </c>
      <c r="U503" s="17">
        <v>2.2665712320718501E-2</v>
      </c>
      <c r="V503" s="17">
        <v>1.5179059392726501E-2</v>
      </c>
      <c r="W503" s="17">
        <v>4.4687151049887103E-2</v>
      </c>
      <c r="X503" s="17">
        <v>1.9643231135920199E-2</v>
      </c>
      <c r="Y503" s="17">
        <v>2.3551752762735901E-2</v>
      </c>
      <c r="Z503" s="17">
        <v>1.3362911543357199E-2</v>
      </c>
      <c r="AA503" s="17">
        <v>5.1084047001194299E-3</v>
      </c>
      <c r="AB503" s="17"/>
      <c r="AC503" s="17">
        <v>6.4603056000124403E-3</v>
      </c>
      <c r="AD503" s="17">
        <v>4.4473292795530903E-2</v>
      </c>
      <c r="AE503" s="17">
        <v>6.1387291635065398E-3</v>
      </c>
      <c r="AF503" s="17">
        <v>1.10861029974427E-2</v>
      </c>
      <c r="AG503" s="17">
        <v>0</v>
      </c>
      <c r="AH503" s="17">
        <v>7.1815652395591095E-2</v>
      </c>
      <c r="AI503" s="17">
        <v>1.60588152078757E-2</v>
      </c>
      <c r="AJ503" s="17">
        <v>0</v>
      </c>
      <c r="AK503" s="17">
        <v>2.57417506207357E-2</v>
      </c>
      <c r="AL503" s="17">
        <v>2.4372583731887699E-2</v>
      </c>
      <c r="AM503" s="17"/>
      <c r="AN503" s="17">
        <v>6.7179535149869398E-3</v>
      </c>
      <c r="AO503" s="17">
        <v>2.92341485630691E-2</v>
      </c>
      <c r="AP503" s="17"/>
      <c r="AQ503" s="17">
        <v>1.08885615152493E-2</v>
      </c>
      <c r="AR503" s="17">
        <v>2.17389160670628E-2</v>
      </c>
      <c r="AS503" s="17"/>
      <c r="AT503" s="17">
        <v>1.08853092145339E-2</v>
      </c>
      <c r="AU503" s="17">
        <v>5.1616732220569603E-2</v>
      </c>
      <c r="AV503" s="17"/>
      <c r="AW503" s="17">
        <v>2.61777013595864E-2</v>
      </c>
      <c r="AX503" s="17">
        <v>9.5632562095336205E-3</v>
      </c>
      <c r="AY503" s="17"/>
      <c r="AZ503" s="17">
        <v>6.9662589331723904E-3</v>
      </c>
      <c r="BA503" s="17">
        <v>3.1456611820883502E-2</v>
      </c>
    </row>
    <row r="504" spans="2:53"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row>
    <row r="505" spans="2:53" x14ac:dyDescent="0.35">
      <c r="B505" s="6" t="s">
        <v>239</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row>
    <row r="506" spans="2:53" x14ac:dyDescent="0.35">
      <c r="B506" s="24" t="s">
        <v>72</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row>
    <row r="507" spans="2:53" x14ac:dyDescent="0.35">
      <c r="B507" t="s">
        <v>227</v>
      </c>
      <c r="C507" s="17">
        <v>0.27483216342289901</v>
      </c>
      <c r="D507" s="17">
        <v>0.28931219599452701</v>
      </c>
      <c r="E507" s="17">
        <v>0.26059938757984102</v>
      </c>
      <c r="F507" s="17"/>
      <c r="G507" s="17">
        <v>0.33078365464028803</v>
      </c>
      <c r="H507" s="17">
        <v>0.406602149472024</v>
      </c>
      <c r="I507" s="17">
        <v>0.33569231124114002</v>
      </c>
      <c r="J507" s="17">
        <v>0.228790884807031</v>
      </c>
      <c r="K507" s="17">
        <v>0.12494599465942099</v>
      </c>
      <c r="L507" s="17">
        <v>7.3149565505960606E-2</v>
      </c>
      <c r="M507" s="17"/>
      <c r="N507" s="17">
        <v>0.29341709810088001</v>
      </c>
      <c r="O507" s="17">
        <v>0.22801485742730501</v>
      </c>
      <c r="P507" s="17">
        <v>0.25619472030325802</v>
      </c>
      <c r="Q507" s="17">
        <v>0.12396382536650501</v>
      </c>
      <c r="R507" s="17"/>
      <c r="S507" s="17">
        <v>0.32112739078353802</v>
      </c>
      <c r="T507" s="17">
        <v>0.23295627980668801</v>
      </c>
      <c r="U507" s="17">
        <v>0.24247701362725399</v>
      </c>
      <c r="V507" s="17">
        <v>0.25702909779792898</v>
      </c>
      <c r="W507" s="17">
        <v>0.31246792489319503</v>
      </c>
      <c r="X507" s="17">
        <v>0.23481640832469799</v>
      </c>
      <c r="Y507" s="17">
        <v>0.29198889015344098</v>
      </c>
      <c r="Z507" s="17">
        <v>0.331697761169014</v>
      </c>
      <c r="AA507" s="17">
        <v>0.27914633627909102</v>
      </c>
      <c r="AB507" s="17"/>
      <c r="AC507" s="17">
        <v>0.20639213749652899</v>
      </c>
      <c r="AD507" s="17">
        <v>0.15657575689482101</v>
      </c>
      <c r="AE507" s="17">
        <v>0.30253563637585601</v>
      </c>
      <c r="AF507" s="17">
        <v>0.357392470237128</v>
      </c>
      <c r="AG507" s="17">
        <v>0.26216217223027699</v>
      </c>
      <c r="AH507" s="17">
        <v>0.27253431512626802</v>
      </c>
      <c r="AI507" s="17">
        <v>0.26567685373670002</v>
      </c>
      <c r="AJ507" s="17">
        <v>0.25819067815415198</v>
      </c>
      <c r="AK507" s="17">
        <v>0.40573685543471899</v>
      </c>
      <c r="AL507" s="17">
        <v>0.20593446626649101</v>
      </c>
      <c r="AM507" s="17"/>
      <c r="AN507" s="17">
        <v>0.36528922918846901</v>
      </c>
      <c r="AO507" s="17">
        <v>0.16177414366349799</v>
      </c>
      <c r="AP507" s="17"/>
      <c r="AQ507" s="17">
        <v>0.33989688910858501</v>
      </c>
      <c r="AR507" s="17">
        <v>0.19022350560978701</v>
      </c>
      <c r="AS507" s="17"/>
      <c r="AT507" s="17">
        <v>0.29034815414180498</v>
      </c>
      <c r="AU507" s="17">
        <v>0.19079683097869499</v>
      </c>
      <c r="AV507" s="17"/>
      <c r="AW507" s="17">
        <v>0.276404445791537</v>
      </c>
      <c r="AX507" s="17">
        <v>0.272398802318433</v>
      </c>
      <c r="AY507" s="17"/>
      <c r="AZ507" s="17">
        <v>0.39069443462315401</v>
      </c>
      <c r="BA507" s="17">
        <v>0.161711832427651</v>
      </c>
    </row>
    <row r="508" spans="2:53" x14ac:dyDescent="0.35">
      <c r="B508" t="s">
        <v>228</v>
      </c>
      <c r="C508" s="17">
        <v>0.337239665051006</v>
      </c>
      <c r="D508" s="17">
        <v>0.365930753729165</v>
      </c>
      <c r="E508" s="17">
        <v>0.30831252287592797</v>
      </c>
      <c r="F508" s="17"/>
      <c r="G508" s="17">
        <v>0.42541766682736099</v>
      </c>
      <c r="H508" s="17">
        <v>0.33927154955997602</v>
      </c>
      <c r="I508" s="17">
        <v>0.37387774443955801</v>
      </c>
      <c r="J508" s="17">
        <v>0.37514766552502599</v>
      </c>
      <c r="K508" s="17">
        <v>0.256137259515407</v>
      </c>
      <c r="L508" s="17">
        <v>0.190998237244106</v>
      </c>
      <c r="M508" s="17"/>
      <c r="N508" s="17">
        <v>0.34506215581501498</v>
      </c>
      <c r="O508" s="17">
        <v>0.32144413535268901</v>
      </c>
      <c r="P508" s="17">
        <v>0.30505858744664999</v>
      </c>
      <c r="Q508" s="17">
        <v>0.36216243456677999</v>
      </c>
      <c r="R508" s="17"/>
      <c r="S508" s="17">
        <v>0.31228261014662201</v>
      </c>
      <c r="T508" s="17">
        <v>0.307685892984989</v>
      </c>
      <c r="U508" s="17">
        <v>0.27459296090595597</v>
      </c>
      <c r="V508" s="17">
        <v>0.36646108259701499</v>
      </c>
      <c r="W508" s="17">
        <v>0.38623593834905701</v>
      </c>
      <c r="X508" s="17">
        <v>0.408007675057518</v>
      </c>
      <c r="Y508" s="17">
        <v>0.33452789856549597</v>
      </c>
      <c r="Z508" s="17">
        <v>0.34049328689868502</v>
      </c>
      <c r="AA508" s="17">
        <v>0.34005806891477602</v>
      </c>
      <c r="AB508" s="17"/>
      <c r="AC508" s="17">
        <v>0.334152427889508</v>
      </c>
      <c r="AD508" s="17">
        <v>0.37634070429577399</v>
      </c>
      <c r="AE508" s="17">
        <v>0.30760770862109599</v>
      </c>
      <c r="AF508" s="17">
        <v>0.42423958826059799</v>
      </c>
      <c r="AG508" s="17">
        <v>0.51752168192074599</v>
      </c>
      <c r="AH508" s="17">
        <v>0.32427123134041003</v>
      </c>
      <c r="AI508" s="17">
        <v>0.28250894821322903</v>
      </c>
      <c r="AJ508" s="17">
        <v>0.43482949089522999</v>
      </c>
      <c r="AK508" s="17">
        <v>0.39966232671143997</v>
      </c>
      <c r="AL508" s="17">
        <v>0.28149104805104802</v>
      </c>
      <c r="AM508" s="17"/>
      <c r="AN508" s="17">
        <v>0.40718395271538499</v>
      </c>
      <c r="AO508" s="17">
        <v>0.241957419064698</v>
      </c>
      <c r="AP508" s="17"/>
      <c r="AQ508" s="17">
        <v>0.39241784299853599</v>
      </c>
      <c r="AR508" s="17">
        <v>0.25991933932124001</v>
      </c>
      <c r="AS508" s="17"/>
      <c r="AT508" s="17">
        <v>0.355421110540107</v>
      </c>
      <c r="AU508" s="17">
        <v>0.24971973839348599</v>
      </c>
      <c r="AV508" s="17"/>
      <c r="AW508" s="17">
        <v>0.33968289335611901</v>
      </c>
      <c r="AX508" s="17">
        <v>0.33570690968275202</v>
      </c>
      <c r="AY508" s="17"/>
      <c r="AZ508" s="17">
        <v>0.40956998949854501</v>
      </c>
      <c r="BA508" s="17">
        <v>0.266621074911707</v>
      </c>
    </row>
    <row r="509" spans="2:53" x14ac:dyDescent="0.35">
      <c r="B509" t="s">
        <v>229</v>
      </c>
      <c r="C509" s="17">
        <v>0.365660638534059</v>
      </c>
      <c r="D509" s="17">
        <v>0.32642372061576702</v>
      </c>
      <c r="E509" s="17">
        <v>0.40486631999709599</v>
      </c>
      <c r="F509" s="17"/>
      <c r="G509" s="17">
        <v>0.21930998782745401</v>
      </c>
      <c r="H509" s="17">
        <v>0.246098513802821</v>
      </c>
      <c r="I509" s="17">
        <v>0.27388788720138801</v>
      </c>
      <c r="J509" s="17">
        <v>0.36765652860688502</v>
      </c>
      <c r="K509" s="17">
        <v>0.58688380276018104</v>
      </c>
      <c r="L509" s="17">
        <v>0.69089263727597705</v>
      </c>
      <c r="M509" s="17"/>
      <c r="N509" s="17">
        <v>0.34579288548216303</v>
      </c>
      <c r="O509" s="17">
        <v>0.41019967820382103</v>
      </c>
      <c r="P509" s="17">
        <v>0.40211669746221401</v>
      </c>
      <c r="Q509" s="17">
        <v>0.467150881603488</v>
      </c>
      <c r="R509" s="17"/>
      <c r="S509" s="17">
        <v>0.34567835906375899</v>
      </c>
      <c r="T509" s="17">
        <v>0.42803999382185498</v>
      </c>
      <c r="U509" s="17">
        <v>0.45765991200373501</v>
      </c>
      <c r="V509" s="17">
        <v>0.35757224388186898</v>
      </c>
      <c r="W509" s="17">
        <v>0.25660898570786</v>
      </c>
      <c r="X509" s="17">
        <v>0.339557165021109</v>
      </c>
      <c r="Y509" s="17">
        <v>0.36704514423475099</v>
      </c>
      <c r="Z509" s="17">
        <v>0.30565052896563899</v>
      </c>
      <c r="AA509" s="17">
        <v>0.36721641829521801</v>
      </c>
      <c r="AB509" s="17"/>
      <c r="AC509" s="17">
        <v>0.44131658710806199</v>
      </c>
      <c r="AD509" s="17">
        <v>0.44105104718537402</v>
      </c>
      <c r="AE509" s="17">
        <v>0.37618995236753699</v>
      </c>
      <c r="AF509" s="17">
        <v>0.20460973236462701</v>
      </c>
      <c r="AG509" s="17">
        <v>0.203908122322596</v>
      </c>
      <c r="AH509" s="17">
        <v>0.33048765033850402</v>
      </c>
      <c r="AI509" s="17">
        <v>0.43064494839932099</v>
      </c>
      <c r="AJ509" s="17">
        <v>0.29789189633028501</v>
      </c>
      <c r="AK509" s="17">
        <v>0.15353494472244</v>
      </c>
      <c r="AL509" s="17">
        <v>0.48905582720250501</v>
      </c>
      <c r="AM509" s="17"/>
      <c r="AN509" s="17">
        <v>0.21592213777570199</v>
      </c>
      <c r="AO509" s="17">
        <v>0.56496320289048696</v>
      </c>
      <c r="AP509" s="17"/>
      <c r="AQ509" s="17">
        <v>0.25524952466209999</v>
      </c>
      <c r="AR509" s="17">
        <v>0.51787413617869305</v>
      </c>
      <c r="AS509" s="17"/>
      <c r="AT509" s="17">
        <v>0.33811442412507797</v>
      </c>
      <c r="AU509" s="17">
        <v>0.51137314752634</v>
      </c>
      <c r="AV509" s="17"/>
      <c r="AW509" s="17">
        <v>0.36000836438413703</v>
      </c>
      <c r="AX509" s="17">
        <v>0.37368570764063902</v>
      </c>
      <c r="AY509" s="17"/>
      <c r="AZ509" s="17">
        <v>0.1909990549625</v>
      </c>
      <c r="BA509" s="17">
        <v>0.53618876594854203</v>
      </c>
    </row>
    <row r="510" spans="2:53" x14ac:dyDescent="0.35">
      <c r="B510" t="s">
        <v>69</v>
      </c>
      <c r="C510" s="17">
        <v>2.22675329920368E-2</v>
      </c>
      <c r="D510" s="17">
        <v>1.83333296605405E-2</v>
      </c>
      <c r="E510" s="17">
        <v>2.62217695471356E-2</v>
      </c>
      <c r="F510" s="17"/>
      <c r="G510" s="17">
        <v>2.4488690704896399E-2</v>
      </c>
      <c r="H510" s="17">
        <v>8.0277871651780307E-3</v>
      </c>
      <c r="I510" s="17">
        <v>1.6542057117914E-2</v>
      </c>
      <c r="J510" s="17">
        <v>2.8404921061057398E-2</v>
      </c>
      <c r="K510" s="17">
        <v>3.2032943064991902E-2</v>
      </c>
      <c r="L510" s="17">
        <v>4.4959559973956301E-2</v>
      </c>
      <c r="M510" s="17"/>
      <c r="N510" s="17">
        <v>1.5727860601942398E-2</v>
      </c>
      <c r="O510" s="17">
        <v>4.0341329016184597E-2</v>
      </c>
      <c r="P510" s="17">
        <v>3.6629994787877401E-2</v>
      </c>
      <c r="Q510" s="17">
        <v>4.6722858463226401E-2</v>
      </c>
      <c r="R510" s="17"/>
      <c r="S510" s="17">
        <v>2.0911640006080399E-2</v>
      </c>
      <c r="T510" s="17">
        <v>3.1317833386467403E-2</v>
      </c>
      <c r="U510" s="17">
        <v>2.52701134630543E-2</v>
      </c>
      <c r="V510" s="17">
        <v>1.8937575723186599E-2</v>
      </c>
      <c r="W510" s="17">
        <v>4.4687151049887103E-2</v>
      </c>
      <c r="X510" s="17">
        <v>1.7618751596674701E-2</v>
      </c>
      <c r="Y510" s="17">
        <v>6.4380670463123797E-3</v>
      </c>
      <c r="Z510" s="17">
        <v>2.21584229666613E-2</v>
      </c>
      <c r="AA510" s="17">
        <v>1.3579176510914099E-2</v>
      </c>
      <c r="AB510" s="17"/>
      <c r="AC510" s="17">
        <v>1.8138847505900699E-2</v>
      </c>
      <c r="AD510" s="17">
        <v>2.6032491624031401E-2</v>
      </c>
      <c r="AE510" s="17">
        <v>1.3666702635511299E-2</v>
      </c>
      <c r="AF510" s="17">
        <v>1.37582091376464E-2</v>
      </c>
      <c r="AG510" s="17">
        <v>1.6408023526381901E-2</v>
      </c>
      <c r="AH510" s="17">
        <v>7.2706803194818204E-2</v>
      </c>
      <c r="AI510" s="17">
        <v>2.116924965075E-2</v>
      </c>
      <c r="AJ510" s="17">
        <v>9.0879346203323001E-3</v>
      </c>
      <c r="AK510" s="17">
        <v>4.1065873131401601E-2</v>
      </c>
      <c r="AL510" s="17">
        <v>2.3518658479955299E-2</v>
      </c>
      <c r="AM510" s="17"/>
      <c r="AN510" s="17">
        <v>1.1604680320444099E-2</v>
      </c>
      <c r="AO510" s="17">
        <v>3.1305234381317701E-2</v>
      </c>
      <c r="AP510" s="17"/>
      <c r="AQ510" s="17">
        <v>1.24357432307789E-2</v>
      </c>
      <c r="AR510" s="17">
        <v>3.1983018890280802E-2</v>
      </c>
      <c r="AS510" s="17"/>
      <c r="AT510" s="17">
        <v>1.6116311193009498E-2</v>
      </c>
      <c r="AU510" s="17">
        <v>4.8110283101478801E-2</v>
      </c>
      <c r="AV510" s="17"/>
      <c r="AW510" s="17">
        <v>2.3904296468206899E-2</v>
      </c>
      <c r="AX510" s="17">
        <v>1.8208580358175599E-2</v>
      </c>
      <c r="AY510" s="17"/>
      <c r="AZ510" s="17">
        <v>8.7365209158002093E-3</v>
      </c>
      <c r="BA510" s="17">
        <v>3.5478326712099703E-2</v>
      </c>
    </row>
    <row r="511" spans="2:53"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row>
    <row r="512" spans="2:53" x14ac:dyDescent="0.35">
      <c r="B512" s="6" t="s">
        <v>240</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row>
    <row r="513" spans="2:53" x14ac:dyDescent="0.35">
      <c r="B513" s="24" t="s">
        <v>72</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row>
    <row r="514" spans="2:53" x14ac:dyDescent="0.35">
      <c r="B514" t="s">
        <v>227</v>
      </c>
      <c r="C514" s="17">
        <v>0.26081096143851701</v>
      </c>
      <c r="D514" s="17">
        <v>0.28371081922087599</v>
      </c>
      <c r="E514" s="17">
        <v>0.23814574615891301</v>
      </c>
      <c r="F514" s="17"/>
      <c r="G514" s="17">
        <v>0.36504605986368399</v>
      </c>
      <c r="H514" s="17">
        <v>0.358532877533911</v>
      </c>
      <c r="I514" s="17">
        <v>0.31163691762707901</v>
      </c>
      <c r="J514" s="17">
        <v>0.22206375012245599</v>
      </c>
      <c r="K514" s="17">
        <v>0.13032848504605399</v>
      </c>
      <c r="L514" s="17">
        <v>0.101562016090549</v>
      </c>
      <c r="M514" s="17"/>
      <c r="N514" s="17">
        <v>0.28169839375694899</v>
      </c>
      <c r="O514" s="17">
        <v>0.20330518095482999</v>
      </c>
      <c r="P514" s="17">
        <v>0.243455419374702</v>
      </c>
      <c r="Q514" s="17">
        <v>9.0670513920050197E-2</v>
      </c>
      <c r="R514" s="17"/>
      <c r="S514" s="17">
        <v>0.31178058867365099</v>
      </c>
      <c r="T514" s="17">
        <v>0.20163844754326099</v>
      </c>
      <c r="U514" s="17">
        <v>0.21180462005306</v>
      </c>
      <c r="V514" s="17">
        <v>0.30646977739193998</v>
      </c>
      <c r="W514" s="17">
        <v>0.26547798996557698</v>
      </c>
      <c r="X514" s="17">
        <v>0.28609934585395103</v>
      </c>
      <c r="Y514" s="17">
        <v>0.22133362726104899</v>
      </c>
      <c r="Z514" s="17">
        <v>0.31342816349844899</v>
      </c>
      <c r="AA514" s="17">
        <v>0.25722609729108498</v>
      </c>
      <c r="AB514" s="17"/>
      <c r="AC514" s="17">
        <v>0.20371836957060199</v>
      </c>
      <c r="AD514" s="17">
        <v>0.18245099498064299</v>
      </c>
      <c r="AE514" s="17">
        <v>0.25226926451288401</v>
      </c>
      <c r="AF514" s="17">
        <v>0.34304705007800002</v>
      </c>
      <c r="AG514" s="17">
        <v>0.40190223741642001</v>
      </c>
      <c r="AH514" s="17">
        <v>0.16277241180059701</v>
      </c>
      <c r="AI514" s="17">
        <v>0.25703547255322901</v>
      </c>
      <c r="AJ514" s="17">
        <v>0.22164073715593</v>
      </c>
      <c r="AK514" s="17">
        <v>0.43743846640704898</v>
      </c>
      <c r="AL514" s="17">
        <v>0.140652511275388</v>
      </c>
      <c r="AM514" s="17"/>
      <c r="AN514" s="17">
        <v>0.34636230447885802</v>
      </c>
      <c r="AO514" s="17">
        <v>0.14838629453657101</v>
      </c>
      <c r="AP514" s="17"/>
      <c r="AQ514" s="17">
        <v>0.31900374314730601</v>
      </c>
      <c r="AR514" s="17">
        <v>0.17909398250033001</v>
      </c>
      <c r="AS514" s="17"/>
      <c r="AT514" s="17">
        <v>0.27549609571316103</v>
      </c>
      <c r="AU514" s="17">
        <v>0.17233913938668999</v>
      </c>
      <c r="AV514" s="17"/>
      <c r="AW514" s="17">
        <v>0.27154014785957498</v>
      </c>
      <c r="AX514" s="17">
        <v>0.24722114697915401</v>
      </c>
      <c r="AY514" s="17"/>
      <c r="AZ514" s="17">
        <v>0.38634830877474902</v>
      </c>
      <c r="BA514" s="17">
        <v>0.13824451995736101</v>
      </c>
    </row>
    <row r="515" spans="2:53" x14ac:dyDescent="0.35">
      <c r="B515" t="s">
        <v>228</v>
      </c>
      <c r="C515" s="17">
        <v>0.33956891165717801</v>
      </c>
      <c r="D515" s="17">
        <v>0.36761336924767601</v>
      </c>
      <c r="E515" s="17">
        <v>0.31129049609743598</v>
      </c>
      <c r="F515" s="17"/>
      <c r="G515" s="17">
        <v>0.33491699283880599</v>
      </c>
      <c r="H515" s="17">
        <v>0.38625015302879401</v>
      </c>
      <c r="I515" s="17">
        <v>0.39201311228821201</v>
      </c>
      <c r="J515" s="17">
        <v>0.35685790569561199</v>
      </c>
      <c r="K515" s="17">
        <v>0.22960969717624799</v>
      </c>
      <c r="L515" s="17">
        <v>0.18634924051950899</v>
      </c>
      <c r="M515" s="17"/>
      <c r="N515" s="17">
        <v>0.35333269172091902</v>
      </c>
      <c r="O515" s="17">
        <v>0.29999643584913699</v>
      </c>
      <c r="P515" s="17">
        <v>0.28571190316918599</v>
      </c>
      <c r="Q515" s="17">
        <v>0.380171367921248</v>
      </c>
      <c r="R515" s="17"/>
      <c r="S515" s="17">
        <v>0.34481842087404402</v>
      </c>
      <c r="T515" s="17">
        <v>0.35853806777558</v>
      </c>
      <c r="U515" s="17">
        <v>0.28761496618180998</v>
      </c>
      <c r="V515" s="17">
        <v>0.32302064239109102</v>
      </c>
      <c r="W515" s="17">
        <v>0.33694321954370798</v>
      </c>
      <c r="X515" s="17">
        <v>0.33910598345333598</v>
      </c>
      <c r="Y515" s="17">
        <v>0.324015747821081</v>
      </c>
      <c r="Z515" s="17">
        <v>0.41644264073116799</v>
      </c>
      <c r="AA515" s="17">
        <v>0.348269424278979</v>
      </c>
      <c r="AB515" s="17"/>
      <c r="AC515" s="17">
        <v>0.37516313843673998</v>
      </c>
      <c r="AD515" s="17">
        <v>0.301581750219022</v>
      </c>
      <c r="AE515" s="17">
        <v>0.38917590017725001</v>
      </c>
      <c r="AF515" s="17">
        <v>0.40161041727550401</v>
      </c>
      <c r="AG515" s="17">
        <v>0.31358067121989502</v>
      </c>
      <c r="AH515" s="17">
        <v>0.40128153965358199</v>
      </c>
      <c r="AI515" s="17">
        <v>0.26364129649930101</v>
      </c>
      <c r="AJ515" s="17">
        <v>0.47851309952844201</v>
      </c>
      <c r="AK515" s="17">
        <v>0.28091211725914</v>
      </c>
      <c r="AL515" s="17">
        <v>0.37396466105493698</v>
      </c>
      <c r="AM515" s="17"/>
      <c r="AN515" s="17">
        <v>0.41696260875566399</v>
      </c>
      <c r="AO515" s="17">
        <v>0.24403382794877401</v>
      </c>
      <c r="AP515" s="17"/>
      <c r="AQ515" s="17">
        <v>0.40348152949747002</v>
      </c>
      <c r="AR515" s="17">
        <v>0.25603811150797201</v>
      </c>
      <c r="AS515" s="17"/>
      <c r="AT515" s="17">
        <v>0.35374554875956898</v>
      </c>
      <c r="AU515" s="17">
        <v>0.27657696998564002</v>
      </c>
      <c r="AV515" s="17"/>
      <c r="AW515" s="17">
        <v>0.33979521890093101</v>
      </c>
      <c r="AX515" s="17">
        <v>0.34018479856747402</v>
      </c>
      <c r="AY515" s="17"/>
      <c r="AZ515" s="17">
        <v>0.41291000060030097</v>
      </c>
      <c r="BA515" s="17">
        <v>0.267963477283649</v>
      </c>
    </row>
    <row r="516" spans="2:53" x14ac:dyDescent="0.35">
      <c r="B516" t="s">
        <v>229</v>
      </c>
      <c r="C516" s="17">
        <v>0.38147483192274301</v>
      </c>
      <c r="D516" s="17">
        <v>0.33286749799160398</v>
      </c>
      <c r="E516" s="17">
        <v>0.43006515669782303</v>
      </c>
      <c r="F516" s="17"/>
      <c r="G516" s="17">
        <v>0.28879657031853601</v>
      </c>
      <c r="H516" s="17">
        <v>0.247879408235709</v>
      </c>
      <c r="I516" s="17">
        <v>0.28519269659428897</v>
      </c>
      <c r="J516" s="17">
        <v>0.40284529295113503</v>
      </c>
      <c r="K516" s="17">
        <v>0.60596659145862197</v>
      </c>
      <c r="L516" s="17">
        <v>0.66510733454912196</v>
      </c>
      <c r="M516" s="17"/>
      <c r="N516" s="17">
        <v>0.352723071822725</v>
      </c>
      <c r="O516" s="17">
        <v>0.45221224965102402</v>
      </c>
      <c r="P516" s="17">
        <v>0.44808636498145898</v>
      </c>
      <c r="Q516" s="17">
        <v>0.49260046579470701</v>
      </c>
      <c r="R516" s="17"/>
      <c r="S516" s="17">
        <v>0.32790209688491301</v>
      </c>
      <c r="T516" s="17">
        <v>0.41780804581512698</v>
      </c>
      <c r="U516" s="17">
        <v>0.47531030030207599</v>
      </c>
      <c r="V516" s="17">
        <v>0.35728227424562897</v>
      </c>
      <c r="W516" s="17">
        <v>0.35732614160180898</v>
      </c>
      <c r="X516" s="17">
        <v>0.35125287386994197</v>
      </c>
      <c r="Y516" s="17">
        <v>0.448212557871557</v>
      </c>
      <c r="Z516" s="17">
        <v>0.27012919577038302</v>
      </c>
      <c r="AA516" s="17">
        <v>0.38267133950846599</v>
      </c>
      <c r="AB516" s="17"/>
      <c r="AC516" s="17">
        <v>0.41252851705233501</v>
      </c>
      <c r="AD516" s="17">
        <v>0.48993476317630402</v>
      </c>
      <c r="AE516" s="17">
        <v>0.346491483907091</v>
      </c>
      <c r="AF516" s="17">
        <v>0.24350149592049</v>
      </c>
      <c r="AG516" s="17">
        <v>0.28451709136368503</v>
      </c>
      <c r="AH516" s="17">
        <v>0.35678428628257303</v>
      </c>
      <c r="AI516" s="17">
        <v>0.46028647716669302</v>
      </c>
      <c r="AJ516" s="17">
        <v>0.29984616331562802</v>
      </c>
      <c r="AK516" s="17">
        <v>0.25513266207320301</v>
      </c>
      <c r="AL516" s="17">
        <v>0.46525144736622598</v>
      </c>
      <c r="AM516" s="17"/>
      <c r="AN516" s="17">
        <v>0.23013397586599901</v>
      </c>
      <c r="AO516" s="17">
        <v>0.579314447979839</v>
      </c>
      <c r="AP516" s="17"/>
      <c r="AQ516" s="17">
        <v>0.26663576433292002</v>
      </c>
      <c r="AR516" s="17">
        <v>0.54203969977546695</v>
      </c>
      <c r="AS516" s="17"/>
      <c r="AT516" s="17">
        <v>0.35905349375491402</v>
      </c>
      <c r="AU516" s="17">
        <v>0.50548087032060396</v>
      </c>
      <c r="AV516" s="17"/>
      <c r="AW516" s="17">
        <v>0.36677124947527801</v>
      </c>
      <c r="AX516" s="17">
        <v>0.40054072691187098</v>
      </c>
      <c r="AY516" s="17"/>
      <c r="AZ516" s="17">
        <v>0.194523233290925</v>
      </c>
      <c r="BA516" s="17">
        <v>0.56400212487361001</v>
      </c>
    </row>
    <row r="517" spans="2:53" x14ac:dyDescent="0.35">
      <c r="B517" t="s">
        <v>69</v>
      </c>
      <c r="C517" s="17">
        <v>1.81452949815623E-2</v>
      </c>
      <c r="D517" s="17">
        <v>1.58083135398451E-2</v>
      </c>
      <c r="E517" s="17">
        <v>2.0498601045828201E-2</v>
      </c>
      <c r="F517" s="17"/>
      <c r="G517" s="17">
        <v>1.1240376978974599E-2</v>
      </c>
      <c r="H517" s="17">
        <v>7.3375612015866903E-3</v>
      </c>
      <c r="I517" s="17">
        <v>1.11572734904202E-2</v>
      </c>
      <c r="J517" s="17">
        <v>1.8233051230797E-2</v>
      </c>
      <c r="K517" s="17">
        <v>3.4095226319076799E-2</v>
      </c>
      <c r="L517" s="17">
        <v>4.6981408840820298E-2</v>
      </c>
      <c r="M517" s="17"/>
      <c r="N517" s="17">
        <v>1.22458426994065E-2</v>
      </c>
      <c r="O517" s="17">
        <v>4.4486133545008598E-2</v>
      </c>
      <c r="P517" s="17">
        <v>2.2746312474653099E-2</v>
      </c>
      <c r="Q517" s="17">
        <v>3.6557652363994803E-2</v>
      </c>
      <c r="R517" s="17"/>
      <c r="S517" s="17">
        <v>1.54988935673918E-2</v>
      </c>
      <c r="T517" s="17">
        <v>2.2015438866031901E-2</v>
      </c>
      <c r="U517" s="17">
        <v>2.52701134630543E-2</v>
      </c>
      <c r="V517" s="17">
        <v>1.3227305971339901E-2</v>
      </c>
      <c r="W517" s="17">
        <v>4.0252648888906499E-2</v>
      </c>
      <c r="X517" s="17">
        <v>2.3541796822772201E-2</v>
      </c>
      <c r="Y517" s="17">
        <v>6.4380670463123797E-3</v>
      </c>
      <c r="Z517" s="17">
        <v>0</v>
      </c>
      <c r="AA517" s="17">
        <v>1.1833138921469999E-2</v>
      </c>
      <c r="AB517" s="17"/>
      <c r="AC517" s="17">
        <v>8.5899749403233801E-3</v>
      </c>
      <c r="AD517" s="17">
        <v>2.6032491624031401E-2</v>
      </c>
      <c r="AE517" s="17">
        <v>1.20633514027757E-2</v>
      </c>
      <c r="AF517" s="17">
        <v>1.1841036726006501E-2</v>
      </c>
      <c r="AG517" s="17">
        <v>0</v>
      </c>
      <c r="AH517" s="17">
        <v>7.9161762263248198E-2</v>
      </c>
      <c r="AI517" s="17">
        <v>1.9036753780777502E-2</v>
      </c>
      <c r="AJ517" s="17">
        <v>0</v>
      </c>
      <c r="AK517" s="17">
        <v>2.6516754260608202E-2</v>
      </c>
      <c r="AL517" s="17">
        <v>2.0131380303448802E-2</v>
      </c>
      <c r="AM517" s="17"/>
      <c r="AN517" s="17">
        <v>6.5411108994791502E-3</v>
      </c>
      <c r="AO517" s="17">
        <v>2.8265429534815999E-2</v>
      </c>
      <c r="AP517" s="17"/>
      <c r="AQ517" s="17">
        <v>1.08789630223042E-2</v>
      </c>
      <c r="AR517" s="17">
        <v>2.2828206216231401E-2</v>
      </c>
      <c r="AS517" s="17"/>
      <c r="AT517" s="17">
        <v>1.1704861772356001E-2</v>
      </c>
      <c r="AU517" s="17">
        <v>4.5603020307067102E-2</v>
      </c>
      <c r="AV517" s="17"/>
      <c r="AW517" s="17">
        <v>2.1893383764215901E-2</v>
      </c>
      <c r="AX517" s="17">
        <v>1.20533275415E-2</v>
      </c>
      <c r="AY517" s="17"/>
      <c r="AZ517" s="17">
        <v>6.2184573340255001E-3</v>
      </c>
      <c r="BA517" s="17">
        <v>2.9789877885379599E-2</v>
      </c>
    </row>
    <row r="518" spans="2:53"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row>
    <row r="519" spans="2:53" x14ac:dyDescent="0.35">
      <c r="B519" s="6" t="s">
        <v>241</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row>
    <row r="520" spans="2:53" x14ac:dyDescent="0.35">
      <c r="B520" s="24" t="s">
        <v>72</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row>
    <row r="521" spans="2:53" x14ac:dyDescent="0.35">
      <c r="B521" t="s">
        <v>227</v>
      </c>
      <c r="C521" s="17">
        <v>0.31072420882171897</v>
      </c>
      <c r="D521" s="17">
        <v>0.31799322376934402</v>
      </c>
      <c r="E521" s="17">
        <v>0.30373474124983801</v>
      </c>
      <c r="F521" s="17"/>
      <c r="G521" s="17">
        <v>0.39084685571258398</v>
      </c>
      <c r="H521" s="17">
        <v>0.43558195281287998</v>
      </c>
      <c r="I521" s="17">
        <v>0.35038444331063401</v>
      </c>
      <c r="J521" s="17">
        <v>0.27048942791416197</v>
      </c>
      <c r="K521" s="17">
        <v>0.16407600923617299</v>
      </c>
      <c r="L521" s="17">
        <v>0.16673158911831801</v>
      </c>
      <c r="M521" s="17"/>
      <c r="N521" s="17">
        <v>0.33784121898104003</v>
      </c>
      <c r="O521" s="17">
        <v>0.23372016340263199</v>
      </c>
      <c r="P521" s="17">
        <v>0.25646439707957902</v>
      </c>
      <c r="Q521" s="17">
        <v>0.17942464706128899</v>
      </c>
      <c r="R521" s="17"/>
      <c r="S521" s="17">
        <v>0.39371113177539402</v>
      </c>
      <c r="T521" s="17">
        <v>0.26905859639698498</v>
      </c>
      <c r="U521" s="17">
        <v>0.27517337886066501</v>
      </c>
      <c r="V521" s="17">
        <v>0.33668291206955803</v>
      </c>
      <c r="W521" s="17">
        <v>0.31673136450774902</v>
      </c>
      <c r="X521" s="17">
        <v>0.27425325491935598</v>
      </c>
      <c r="Y521" s="17">
        <v>0.25572446935154203</v>
      </c>
      <c r="Z521" s="17">
        <v>0.291609029786844</v>
      </c>
      <c r="AA521" s="17">
        <v>0.33870115129461098</v>
      </c>
      <c r="AB521" s="17"/>
      <c r="AC521" s="17">
        <v>0.26132555952728997</v>
      </c>
      <c r="AD521" s="17">
        <v>0.21438903512763399</v>
      </c>
      <c r="AE521" s="17">
        <v>0.40452600010142198</v>
      </c>
      <c r="AF521" s="17">
        <v>0.38873251844087803</v>
      </c>
      <c r="AG521" s="17">
        <v>0.33603802766611401</v>
      </c>
      <c r="AH521" s="17">
        <v>0.30732771126728797</v>
      </c>
      <c r="AI521" s="17">
        <v>0.27914876117048798</v>
      </c>
      <c r="AJ521" s="17">
        <v>0.29143703664875997</v>
      </c>
      <c r="AK521" s="17">
        <v>0.3387741325841</v>
      </c>
      <c r="AL521" s="17">
        <v>0.22739387763451199</v>
      </c>
      <c r="AM521" s="17"/>
      <c r="AN521" s="17">
        <v>0.40446616787430001</v>
      </c>
      <c r="AO521" s="17">
        <v>0.19203728742119799</v>
      </c>
      <c r="AP521" s="17"/>
      <c r="AQ521" s="17">
        <v>0.37670420921967701</v>
      </c>
      <c r="AR521" s="17">
        <v>0.22056369485347799</v>
      </c>
      <c r="AS521" s="17"/>
      <c r="AT521" s="17">
        <v>0.32939815041666798</v>
      </c>
      <c r="AU521" s="17">
        <v>0.202600141426519</v>
      </c>
      <c r="AV521" s="17"/>
      <c r="AW521" s="17">
        <v>0.32236772435370398</v>
      </c>
      <c r="AX521" s="17">
        <v>0.29636237834315299</v>
      </c>
      <c r="AY521" s="17"/>
      <c r="AZ521" s="17">
        <v>0.43920628848203602</v>
      </c>
      <c r="BA521" s="17">
        <v>0.18528272362061801</v>
      </c>
    </row>
    <row r="522" spans="2:53" x14ac:dyDescent="0.35">
      <c r="B522" t="s">
        <v>228</v>
      </c>
      <c r="C522" s="17">
        <v>0.37844139818977701</v>
      </c>
      <c r="D522" s="17">
        <v>0.399174993829925</v>
      </c>
      <c r="E522" s="17">
        <v>0.35714860925187197</v>
      </c>
      <c r="F522" s="17"/>
      <c r="G522" s="17">
        <v>0.43713458026636298</v>
      </c>
      <c r="H522" s="17">
        <v>0.37359475262312303</v>
      </c>
      <c r="I522" s="17">
        <v>0.40138798961691602</v>
      </c>
      <c r="J522" s="17">
        <v>0.37887972677871501</v>
      </c>
      <c r="K522" s="17">
        <v>0.36790214100421997</v>
      </c>
      <c r="L522" s="17">
        <v>0.29030473708323201</v>
      </c>
      <c r="M522" s="17"/>
      <c r="N522" s="17">
        <v>0.379352719593614</v>
      </c>
      <c r="O522" s="17">
        <v>0.40438805929041699</v>
      </c>
      <c r="P522" s="17">
        <v>0.371370691801713</v>
      </c>
      <c r="Q522" s="17">
        <v>0.35056512624555902</v>
      </c>
      <c r="R522" s="17"/>
      <c r="S522" s="17">
        <v>0.36173860638005101</v>
      </c>
      <c r="T522" s="17">
        <v>0.38994475223917602</v>
      </c>
      <c r="U522" s="17">
        <v>0.31548947945510503</v>
      </c>
      <c r="V522" s="17">
        <v>0.36617110682116399</v>
      </c>
      <c r="W522" s="17">
        <v>0.379669714953139</v>
      </c>
      <c r="X522" s="17">
        <v>0.45089192058644301</v>
      </c>
      <c r="Y522" s="17">
        <v>0.39230701901660803</v>
      </c>
      <c r="Z522" s="17">
        <v>0.424898870709981</v>
      </c>
      <c r="AA522" s="17">
        <v>0.35835652778063498</v>
      </c>
      <c r="AB522" s="17"/>
      <c r="AC522" s="17">
        <v>0.47256128547770798</v>
      </c>
      <c r="AD522" s="17">
        <v>0.35317012910457002</v>
      </c>
      <c r="AE522" s="17">
        <v>0.335325498044867</v>
      </c>
      <c r="AF522" s="17">
        <v>0.413339721438028</v>
      </c>
      <c r="AG522" s="17">
        <v>0.50378695666932005</v>
      </c>
      <c r="AH522" s="17">
        <v>0.339310844287527</v>
      </c>
      <c r="AI522" s="17">
        <v>0.35754822510506201</v>
      </c>
      <c r="AJ522" s="17">
        <v>0.49418580944012702</v>
      </c>
      <c r="AK522" s="17">
        <v>0.33170843833552099</v>
      </c>
      <c r="AL522" s="17">
        <v>0.38871876358898799</v>
      </c>
      <c r="AM522" s="17"/>
      <c r="AN522" s="17">
        <v>0.41080551169207702</v>
      </c>
      <c r="AO522" s="17">
        <v>0.33683189939438601</v>
      </c>
      <c r="AP522" s="17"/>
      <c r="AQ522" s="17">
        <v>0.41080581900396101</v>
      </c>
      <c r="AR522" s="17">
        <v>0.33843135257192603</v>
      </c>
      <c r="AS522" s="17"/>
      <c r="AT522" s="17">
        <v>0.39241646722592299</v>
      </c>
      <c r="AU522" s="17">
        <v>0.30505625067525799</v>
      </c>
      <c r="AV522" s="17"/>
      <c r="AW522" s="17">
        <v>0.365312396705889</v>
      </c>
      <c r="AX522" s="17">
        <v>0.395996981231652</v>
      </c>
      <c r="AY522" s="17"/>
      <c r="AZ522" s="17">
        <v>0.39231402090051498</v>
      </c>
      <c r="BA522" s="17">
        <v>0.36489707822647799</v>
      </c>
    </row>
    <row r="523" spans="2:53" x14ac:dyDescent="0.35">
      <c r="B523" t="s">
        <v>229</v>
      </c>
      <c r="C523" s="17">
        <v>0.28842958799829099</v>
      </c>
      <c r="D523" s="17">
        <v>0.26207214300051201</v>
      </c>
      <c r="E523" s="17">
        <v>0.315046522158065</v>
      </c>
      <c r="F523" s="17"/>
      <c r="G523" s="17">
        <v>0.141229613808282</v>
      </c>
      <c r="H523" s="17">
        <v>0.18028305203403699</v>
      </c>
      <c r="I523" s="17">
        <v>0.232173152721003</v>
      </c>
      <c r="J523" s="17">
        <v>0.32510842861848099</v>
      </c>
      <c r="K523" s="17">
        <v>0.435162018173889</v>
      </c>
      <c r="L523" s="17">
        <v>0.498921309596499</v>
      </c>
      <c r="M523" s="17"/>
      <c r="N523" s="17">
        <v>0.268720152328143</v>
      </c>
      <c r="O523" s="17">
        <v>0.31767259565525002</v>
      </c>
      <c r="P523" s="17">
        <v>0.33702101136735702</v>
      </c>
      <c r="Q523" s="17">
        <v>0.39618631116501601</v>
      </c>
      <c r="R523" s="17"/>
      <c r="S523" s="17">
        <v>0.23138806870473499</v>
      </c>
      <c r="T523" s="17">
        <v>0.298073038146627</v>
      </c>
      <c r="U523" s="17">
        <v>0.38667142936351201</v>
      </c>
      <c r="V523" s="17">
        <v>0.283918675137939</v>
      </c>
      <c r="W523" s="17">
        <v>0.25217448351475702</v>
      </c>
      <c r="X523" s="17">
        <v>0.26113464094203298</v>
      </c>
      <c r="Y523" s="17">
        <v>0.34129289087457498</v>
      </c>
      <c r="Z523" s="17">
        <v>0.270129187959818</v>
      </c>
      <c r="AA523" s="17">
        <v>0.28774681497015098</v>
      </c>
      <c r="AB523" s="17"/>
      <c r="AC523" s="17">
        <v>0.23983828067416901</v>
      </c>
      <c r="AD523" s="17">
        <v>0.39745001722775702</v>
      </c>
      <c r="AE523" s="17">
        <v>0.24601418778455</v>
      </c>
      <c r="AF523" s="17">
        <v>0.18813390105434299</v>
      </c>
      <c r="AG523" s="17">
        <v>0.16017501566456599</v>
      </c>
      <c r="AH523" s="17">
        <v>0.26848207105831701</v>
      </c>
      <c r="AI523" s="17">
        <v>0.34630502958412401</v>
      </c>
      <c r="AJ523" s="17">
        <v>0.205805359430829</v>
      </c>
      <c r="AK523" s="17">
        <v>0.30358951866148998</v>
      </c>
      <c r="AL523" s="17">
        <v>0.36689335739551898</v>
      </c>
      <c r="AM523" s="17"/>
      <c r="AN523" s="17">
        <v>0.17591719754336699</v>
      </c>
      <c r="AO523" s="17">
        <v>0.43756183755482903</v>
      </c>
      <c r="AP523" s="17"/>
      <c r="AQ523" s="17">
        <v>0.19951751572850801</v>
      </c>
      <c r="AR523" s="17">
        <v>0.41015005204697702</v>
      </c>
      <c r="AS523" s="17"/>
      <c r="AT523" s="17">
        <v>0.26307236507160298</v>
      </c>
      <c r="AU523" s="17">
        <v>0.43398832035694601</v>
      </c>
      <c r="AV523" s="17"/>
      <c r="AW523" s="17">
        <v>0.28620342584943798</v>
      </c>
      <c r="AX523" s="17">
        <v>0.291255389722754</v>
      </c>
      <c r="AY523" s="17"/>
      <c r="AZ523" s="17">
        <v>0.16232580487316001</v>
      </c>
      <c r="BA523" s="17">
        <v>0.41154906027423399</v>
      </c>
    </row>
    <row r="524" spans="2:53" x14ac:dyDescent="0.35">
      <c r="B524" t="s">
        <v>69</v>
      </c>
      <c r="C524" s="17">
        <v>2.2404804990212902E-2</v>
      </c>
      <c r="D524" s="17">
        <v>2.07596394002189E-2</v>
      </c>
      <c r="E524" s="17">
        <v>2.4070127340224699E-2</v>
      </c>
      <c r="F524" s="17"/>
      <c r="G524" s="17">
        <v>3.0788950212771001E-2</v>
      </c>
      <c r="H524" s="17">
        <v>1.0540242529959901E-2</v>
      </c>
      <c r="I524" s="17">
        <v>1.6054414351446399E-2</v>
      </c>
      <c r="J524" s="17">
        <v>2.5522416688642101E-2</v>
      </c>
      <c r="K524" s="17">
        <v>3.2859831585717897E-2</v>
      </c>
      <c r="L524" s="17">
        <v>4.4042364201950103E-2</v>
      </c>
      <c r="M524" s="17"/>
      <c r="N524" s="17">
        <v>1.4085909097201799E-2</v>
      </c>
      <c r="O524" s="17">
        <v>4.4219181651700301E-2</v>
      </c>
      <c r="P524" s="17">
        <v>3.5143899751351598E-2</v>
      </c>
      <c r="Q524" s="17">
        <v>7.3823915528135498E-2</v>
      </c>
      <c r="R524" s="17"/>
      <c r="S524" s="17">
        <v>1.3162193139819299E-2</v>
      </c>
      <c r="T524" s="17">
        <v>4.2923613217211602E-2</v>
      </c>
      <c r="U524" s="17">
        <v>2.2665712320718501E-2</v>
      </c>
      <c r="V524" s="17">
        <v>1.3227305971339901E-2</v>
      </c>
      <c r="W524" s="17">
        <v>5.1424437024354598E-2</v>
      </c>
      <c r="X524" s="17">
        <v>1.37201835521675E-2</v>
      </c>
      <c r="Y524" s="17">
        <v>1.06756207572748E-2</v>
      </c>
      <c r="Z524" s="17">
        <v>1.3362911543357199E-2</v>
      </c>
      <c r="AA524" s="17">
        <v>1.51955059546037E-2</v>
      </c>
      <c r="AB524" s="17"/>
      <c r="AC524" s="17">
        <v>2.6274874320833801E-2</v>
      </c>
      <c r="AD524" s="17">
        <v>3.4990818540039E-2</v>
      </c>
      <c r="AE524" s="17">
        <v>1.4134314069161101E-2</v>
      </c>
      <c r="AF524" s="17">
        <v>9.7938590667516496E-3</v>
      </c>
      <c r="AG524" s="17">
        <v>0</v>
      </c>
      <c r="AH524" s="17">
        <v>8.4879373386867796E-2</v>
      </c>
      <c r="AI524" s="17">
        <v>1.69979841403258E-2</v>
      </c>
      <c r="AJ524" s="17">
        <v>8.5717944802835393E-3</v>
      </c>
      <c r="AK524" s="17">
        <v>2.5927910418889501E-2</v>
      </c>
      <c r="AL524" s="17">
        <v>1.6994001380980901E-2</v>
      </c>
      <c r="AM524" s="17"/>
      <c r="AN524" s="17">
        <v>8.81112289025591E-3</v>
      </c>
      <c r="AO524" s="17">
        <v>3.3568975629587702E-2</v>
      </c>
      <c r="AP524" s="17"/>
      <c r="AQ524" s="17">
        <v>1.2972456047853499E-2</v>
      </c>
      <c r="AR524" s="17">
        <v>3.0854900527619598E-2</v>
      </c>
      <c r="AS524" s="17"/>
      <c r="AT524" s="17">
        <v>1.51130172858057E-2</v>
      </c>
      <c r="AU524" s="17">
        <v>5.8355287541276599E-2</v>
      </c>
      <c r="AV524" s="17"/>
      <c r="AW524" s="17">
        <v>2.6116453090968699E-2</v>
      </c>
      <c r="AX524" s="17">
        <v>1.6385250702440401E-2</v>
      </c>
      <c r="AY524" s="17"/>
      <c r="AZ524" s="17">
        <v>6.1538857442886997E-3</v>
      </c>
      <c r="BA524" s="17">
        <v>3.8271137878670203E-2</v>
      </c>
    </row>
    <row r="525" spans="2:53" x14ac:dyDescent="0.35">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row>
    <row r="526" spans="2:53" x14ac:dyDescent="0.35">
      <c r="B526" s="6" t="s">
        <v>242</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row>
    <row r="527" spans="2:53" x14ac:dyDescent="0.35">
      <c r="B527" s="24" t="s">
        <v>72</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row>
    <row r="528" spans="2:53" x14ac:dyDescent="0.35">
      <c r="B528" t="s">
        <v>227</v>
      </c>
      <c r="C528" s="17">
        <v>0.262235795092507</v>
      </c>
      <c r="D528" s="17">
        <v>0.278285747764767</v>
      </c>
      <c r="E528" s="17">
        <v>0.246421766680848</v>
      </c>
      <c r="F528" s="17"/>
      <c r="G528" s="17">
        <v>0.321196271407514</v>
      </c>
      <c r="H528" s="17">
        <v>0.37707719543832202</v>
      </c>
      <c r="I528" s="17">
        <v>0.32345830851284901</v>
      </c>
      <c r="J528" s="17">
        <v>0.22001486984257401</v>
      </c>
      <c r="K528" s="17">
        <v>0.116841245286831</v>
      </c>
      <c r="L528" s="17">
        <v>8.5517851203795195E-2</v>
      </c>
      <c r="M528" s="17"/>
      <c r="N528" s="17">
        <v>0.27926300555448003</v>
      </c>
      <c r="O528" s="17">
        <v>0.20338440086686799</v>
      </c>
      <c r="P528" s="17">
        <v>0.24244980234532201</v>
      </c>
      <c r="Q528" s="17">
        <v>0.172162441219847</v>
      </c>
      <c r="R528" s="17"/>
      <c r="S528" s="17">
        <v>0.30095509569135598</v>
      </c>
      <c r="T528" s="17">
        <v>0.17399783306157801</v>
      </c>
      <c r="U528" s="17">
        <v>0.28520403710173697</v>
      </c>
      <c r="V528" s="17">
        <v>0.25341556370693402</v>
      </c>
      <c r="W528" s="17">
        <v>0.281084281088264</v>
      </c>
      <c r="X528" s="17">
        <v>0.25086184749651103</v>
      </c>
      <c r="Y528" s="17">
        <v>0.25759804324383601</v>
      </c>
      <c r="Z528" s="17">
        <v>0.30006525239334603</v>
      </c>
      <c r="AA528" s="17">
        <v>0.29783391666352599</v>
      </c>
      <c r="AB528" s="17"/>
      <c r="AC528" s="17">
        <v>0.21208990790065299</v>
      </c>
      <c r="AD528" s="17">
        <v>0.17201529795718601</v>
      </c>
      <c r="AE528" s="17">
        <v>0.26917607315404102</v>
      </c>
      <c r="AF528" s="17">
        <v>0.35258068343451099</v>
      </c>
      <c r="AG528" s="17">
        <v>0.36351844397337102</v>
      </c>
      <c r="AH528" s="17">
        <v>0.28269710080668298</v>
      </c>
      <c r="AI528" s="17">
        <v>0.223357888781445</v>
      </c>
      <c r="AJ528" s="17">
        <v>0.25021738123988102</v>
      </c>
      <c r="AK528" s="17">
        <v>0.30582114162809498</v>
      </c>
      <c r="AL528" s="17">
        <v>0.17198024629223399</v>
      </c>
      <c r="AM528" s="17"/>
      <c r="AN528" s="17">
        <v>0.33335561563646698</v>
      </c>
      <c r="AO528" s="17">
        <v>0.172048939084191</v>
      </c>
      <c r="AP528" s="17"/>
      <c r="AQ528" s="17">
        <v>0.32492698985725099</v>
      </c>
      <c r="AR528" s="17">
        <v>0.17471915933323301</v>
      </c>
      <c r="AS528" s="17"/>
      <c r="AT528" s="17">
        <v>0.27727026968572699</v>
      </c>
      <c r="AU528" s="17">
        <v>0.17720627165205899</v>
      </c>
      <c r="AV528" s="17"/>
      <c r="AW528" s="17">
        <v>0.27143826651842601</v>
      </c>
      <c r="AX528" s="17">
        <v>0.25104527059121001</v>
      </c>
      <c r="AY528" s="17"/>
      <c r="AZ528" s="17">
        <v>0.37304341349417403</v>
      </c>
      <c r="BA528" s="17">
        <v>0.15405049593911099</v>
      </c>
    </row>
    <row r="529" spans="2:53" x14ac:dyDescent="0.35">
      <c r="B529" t="s">
        <v>228</v>
      </c>
      <c r="C529" s="17">
        <v>0.354578163829668</v>
      </c>
      <c r="D529" s="17">
        <v>0.390200355508807</v>
      </c>
      <c r="E529" s="17">
        <v>0.31927497380083603</v>
      </c>
      <c r="F529" s="17"/>
      <c r="G529" s="17">
        <v>0.36212767037507698</v>
      </c>
      <c r="H529" s="17">
        <v>0.37470993654750601</v>
      </c>
      <c r="I529" s="17">
        <v>0.41254985059252602</v>
      </c>
      <c r="J529" s="17">
        <v>0.37835661542321197</v>
      </c>
      <c r="K529" s="17">
        <v>0.27977389645226097</v>
      </c>
      <c r="L529" s="17">
        <v>0.160352923849757</v>
      </c>
      <c r="M529" s="17"/>
      <c r="N529" s="17">
        <v>0.37049172936795999</v>
      </c>
      <c r="O529" s="17">
        <v>0.32407848781274301</v>
      </c>
      <c r="P529" s="17">
        <v>0.30247628378572899</v>
      </c>
      <c r="Q529" s="17">
        <v>0.33958835015919198</v>
      </c>
      <c r="R529" s="17"/>
      <c r="S529" s="17">
        <v>0.35097051327124101</v>
      </c>
      <c r="T529" s="17">
        <v>0.37545856625116603</v>
      </c>
      <c r="U529" s="17">
        <v>0.209200221574914</v>
      </c>
      <c r="V529" s="17">
        <v>0.40780477557553302</v>
      </c>
      <c r="W529" s="17">
        <v>0.34137772316447101</v>
      </c>
      <c r="X529" s="17">
        <v>0.383864321720434</v>
      </c>
      <c r="Y529" s="17">
        <v>0.37772079025291799</v>
      </c>
      <c r="Z529" s="17">
        <v>0.38548871002735802</v>
      </c>
      <c r="AA529" s="17">
        <v>0.35674019818186198</v>
      </c>
      <c r="AB529" s="17"/>
      <c r="AC529" s="17">
        <v>0.424436375182556</v>
      </c>
      <c r="AD529" s="17">
        <v>0.353288856822146</v>
      </c>
      <c r="AE529" s="17">
        <v>0.324422076459779</v>
      </c>
      <c r="AF529" s="17">
        <v>0.40796297979399199</v>
      </c>
      <c r="AG529" s="17">
        <v>0.40238914980254598</v>
      </c>
      <c r="AH529" s="17">
        <v>0.40412864142772897</v>
      </c>
      <c r="AI529" s="17">
        <v>0.30448817137369799</v>
      </c>
      <c r="AJ529" s="17">
        <v>0.44921282824855302</v>
      </c>
      <c r="AK529" s="17">
        <v>0.37397503500337698</v>
      </c>
      <c r="AL529" s="17">
        <v>0.36367789188273503</v>
      </c>
      <c r="AM529" s="17"/>
      <c r="AN529" s="17">
        <v>0.42756457508038498</v>
      </c>
      <c r="AO529" s="17">
        <v>0.26042832494177298</v>
      </c>
      <c r="AP529" s="17"/>
      <c r="AQ529" s="17">
        <v>0.402453212633059</v>
      </c>
      <c r="AR529" s="17">
        <v>0.28815672402329501</v>
      </c>
      <c r="AS529" s="17"/>
      <c r="AT529" s="17">
        <v>0.37244494140519901</v>
      </c>
      <c r="AU529" s="17">
        <v>0.26220748577040798</v>
      </c>
      <c r="AV529" s="17"/>
      <c r="AW529" s="17">
        <v>0.35377053760418697</v>
      </c>
      <c r="AX529" s="17">
        <v>0.35599795826082398</v>
      </c>
      <c r="AY529" s="17"/>
      <c r="AZ529" s="17">
        <v>0.42131791190916301</v>
      </c>
      <c r="BA529" s="17">
        <v>0.289417846194921</v>
      </c>
    </row>
    <row r="530" spans="2:53" x14ac:dyDescent="0.35">
      <c r="B530" t="s">
        <v>229</v>
      </c>
      <c r="C530" s="17">
        <v>0.35987979360702299</v>
      </c>
      <c r="D530" s="17">
        <v>0.31201225325503201</v>
      </c>
      <c r="E530" s="17">
        <v>0.40717144032877101</v>
      </c>
      <c r="F530" s="17"/>
      <c r="G530" s="17">
        <v>0.28478891886096902</v>
      </c>
      <c r="H530" s="17">
        <v>0.237710304789581</v>
      </c>
      <c r="I530" s="17">
        <v>0.24903830256724099</v>
      </c>
      <c r="J530" s="17">
        <v>0.37109185882483597</v>
      </c>
      <c r="K530" s="17">
        <v>0.57351778081661398</v>
      </c>
      <c r="L530" s="17">
        <v>0.70364913714004196</v>
      </c>
      <c r="M530" s="17"/>
      <c r="N530" s="17">
        <v>0.33529872294888402</v>
      </c>
      <c r="O530" s="17">
        <v>0.42805097777538098</v>
      </c>
      <c r="P530" s="17">
        <v>0.414002378739596</v>
      </c>
      <c r="Q530" s="17">
        <v>0.425152248078977</v>
      </c>
      <c r="R530" s="17"/>
      <c r="S530" s="17">
        <v>0.33183615144672701</v>
      </c>
      <c r="T530" s="17">
        <v>0.423832535805232</v>
      </c>
      <c r="U530" s="17">
        <v>0.48032562786029398</v>
      </c>
      <c r="V530" s="17">
        <v>0.31232504708464998</v>
      </c>
      <c r="W530" s="17">
        <v>0.33054806161378197</v>
      </c>
      <c r="X530" s="17">
        <v>0.34563060188418998</v>
      </c>
      <c r="Y530" s="17">
        <v>0.34976799203500902</v>
      </c>
      <c r="Z530" s="17">
        <v>0.27892470306927802</v>
      </c>
      <c r="AA530" s="17">
        <v>0.33359274631068297</v>
      </c>
      <c r="AB530" s="17"/>
      <c r="AC530" s="17">
        <v>0.343976969693847</v>
      </c>
      <c r="AD530" s="17">
        <v>0.43121582939151698</v>
      </c>
      <c r="AE530" s="17">
        <v>0.39226753631701999</v>
      </c>
      <c r="AF530" s="17">
        <v>0.21812092201567401</v>
      </c>
      <c r="AG530" s="17">
        <v>0.21768438269770199</v>
      </c>
      <c r="AH530" s="17">
        <v>0.24879943252375999</v>
      </c>
      <c r="AI530" s="17">
        <v>0.45394368855359302</v>
      </c>
      <c r="AJ530" s="17">
        <v>0.30056979051156602</v>
      </c>
      <c r="AK530" s="17">
        <v>0.30487970085786198</v>
      </c>
      <c r="AL530" s="17">
        <v>0.43353764615221002</v>
      </c>
      <c r="AM530" s="17"/>
      <c r="AN530" s="17">
        <v>0.22775199032250301</v>
      </c>
      <c r="AO530" s="17">
        <v>0.53701283144494805</v>
      </c>
      <c r="AP530" s="17"/>
      <c r="AQ530" s="17">
        <v>0.256888785276214</v>
      </c>
      <c r="AR530" s="17">
        <v>0.50796273114650303</v>
      </c>
      <c r="AS530" s="17"/>
      <c r="AT530" s="17">
        <v>0.33139002087274499</v>
      </c>
      <c r="AU530" s="17">
        <v>0.522075325743249</v>
      </c>
      <c r="AV530" s="17"/>
      <c r="AW530" s="17">
        <v>0.35054418011128502</v>
      </c>
      <c r="AX530" s="17">
        <v>0.37231640255884302</v>
      </c>
      <c r="AY530" s="17"/>
      <c r="AZ530" s="17">
        <v>0.19238482596251899</v>
      </c>
      <c r="BA530" s="17">
        <v>0.52341090674424395</v>
      </c>
    </row>
    <row r="531" spans="2:53" x14ac:dyDescent="0.35">
      <c r="B531" t="s">
        <v>69</v>
      </c>
      <c r="C531" s="17">
        <v>2.3306247470802E-2</v>
      </c>
      <c r="D531" s="17">
        <v>1.9501643471393298E-2</v>
      </c>
      <c r="E531" s="17">
        <v>2.7131819189545301E-2</v>
      </c>
      <c r="F531" s="17"/>
      <c r="G531" s="17">
        <v>3.1887139356440497E-2</v>
      </c>
      <c r="H531" s="17">
        <v>1.05025632245911E-2</v>
      </c>
      <c r="I531" s="17">
        <v>1.49535383273839E-2</v>
      </c>
      <c r="J531" s="17">
        <v>3.0536655909377299E-2</v>
      </c>
      <c r="K531" s="17">
        <v>2.9867077444293899E-2</v>
      </c>
      <c r="L531" s="17">
        <v>5.0480087806405401E-2</v>
      </c>
      <c r="M531" s="17"/>
      <c r="N531" s="17">
        <v>1.49465421286762E-2</v>
      </c>
      <c r="O531" s="17">
        <v>4.4486133545008598E-2</v>
      </c>
      <c r="P531" s="17">
        <v>4.1071535129353298E-2</v>
      </c>
      <c r="Q531" s="17">
        <v>6.3096960541983799E-2</v>
      </c>
      <c r="R531" s="17"/>
      <c r="S531" s="17">
        <v>1.62382395906755E-2</v>
      </c>
      <c r="T531" s="17">
        <v>2.67110648820236E-2</v>
      </c>
      <c r="U531" s="17">
        <v>2.52701134630543E-2</v>
      </c>
      <c r="V531" s="17">
        <v>2.6454613632882699E-2</v>
      </c>
      <c r="W531" s="17">
        <v>4.6989934133482403E-2</v>
      </c>
      <c r="X531" s="17">
        <v>1.9643228898864801E-2</v>
      </c>
      <c r="Y531" s="17">
        <v>1.49131744682372E-2</v>
      </c>
      <c r="Z531" s="17">
        <v>3.5521334510018501E-2</v>
      </c>
      <c r="AA531" s="17">
        <v>1.1833138843928399E-2</v>
      </c>
      <c r="AB531" s="17"/>
      <c r="AC531" s="17">
        <v>1.9496747222943901E-2</v>
      </c>
      <c r="AD531" s="17">
        <v>4.3480015829150301E-2</v>
      </c>
      <c r="AE531" s="17">
        <v>1.4134314069161101E-2</v>
      </c>
      <c r="AF531" s="17">
        <v>2.1335414755823099E-2</v>
      </c>
      <c r="AG531" s="17">
        <v>1.6408023526381901E-2</v>
      </c>
      <c r="AH531" s="17">
        <v>6.4374825241827902E-2</v>
      </c>
      <c r="AI531" s="17">
        <v>1.8210251291263801E-2</v>
      </c>
      <c r="AJ531" s="17">
        <v>0</v>
      </c>
      <c r="AK531" s="17">
        <v>1.5324122510665899E-2</v>
      </c>
      <c r="AL531" s="17">
        <v>3.08042156728211E-2</v>
      </c>
      <c r="AM531" s="17"/>
      <c r="AN531" s="17">
        <v>1.1327818960645299E-2</v>
      </c>
      <c r="AO531" s="17">
        <v>3.0509904529088E-2</v>
      </c>
      <c r="AP531" s="17"/>
      <c r="AQ531" s="17">
        <v>1.5731012233477001E-2</v>
      </c>
      <c r="AR531" s="17">
        <v>2.9161385496969599E-2</v>
      </c>
      <c r="AS531" s="17"/>
      <c r="AT531" s="17">
        <v>1.8894768036328599E-2</v>
      </c>
      <c r="AU531" s="17">
        <v>3.8510916834284599E-2</v>
      </c>
      <c r="AV531" s="17"/>
      <c r="AW531" s="17">
        <v>2.4247015766102199E-2</v>
      </c>
      <c r="AX531" s="17">
        <v>2.0640368589123801E-2</v>
      </c>
      <c r="AY531" s="17"/>
      <c r="AZ531" s="17">
        <v>1.32538486341441E-2</v>
      </c>
      <c r="BA531" s="17">
        <v>3.3120751121723697E-2</v>
      </c>
    </row>
    <row r="532" spans="2:53" x14ac:dyDescent="0.35">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row>
    <row r="533" spans="2:53" x14ac:dyDescent="0.35">
      <c r="B533" s="6" t="s">
        <v>250</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row>
    <row r="534" spans="2:53" x14ac:dyDescent="0.35">
      <c r="B534" s="24" t="s">
        <v>72</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row>
    <row r="535" spans="2:53" x14ac:dyDescent="0.35">
      <c r="B535" t="s">
        <v>243</v>
      </c>
      <c r="C535" s="17">
        <v>0.15972827561588901</v>
      </c>
      <c r="D535" s="17">
        <v>0.15235855189323799</v>
      </c>
      <c r="E535" s="17">
        <v>0.167241700929948</v>
      </c>
      <c r="F535" s="17"/>
      <c r="G535" s="17">
        <v>0.17728232022457999</v>
      </c>
      <c r="H535" s="17">
        <v>0.173807827299478</v>
      </c>
      <c r="I535" s="17">
        <v>0.21067767290314099</v>
      </c>
      <c r="J535" s="17">
        <v>0.15202993359994299</v>
      </c>
      <c r="K535" s="17">
        <v>8.0307065411513695E-2</v>
      </c>
      <c r="L535" s="17">
        <v>0.103028797078368</v>
      </c>
      <c r="M535" s="17"/>
      <c r="N535" s="17">
        <v>0.15831879867754101</v>
      </c>
      <c r="O535" s="17">
        <v>0.162607391651373</v>
      </c>
      <c r="P535" s="17">
        <v>0.135968020426769</v>
      </c>
      <c r="Q535" s="17">
        <v>0.21458140169537701</v>
      </c>
      <c r="R535" s="17"/>
      <c r="S535" s="17">
        <v>0.15862633270426399</v>
      </c>
      <c r="T535" s="17">
        <v>0.13116307878066</v>
      </c>
      <c r="U535" s="17">
        <v>0.14400095558899301</v>
      </c>
      <c r="V535" s="17">
        <v>0.208023372482495</v>
      </c>
      <c r="W535" s="17">
        <v>0.14719389343671799</v>
      </c>
      <c r="X535" s="17">
        <v>0.172589705744397</v>
      </c>
      <c r="Y535" s="17">
        <v>0.157933789307381</v>
      </c>
      <c r="Z535" s="17">
        <v>0.243403358995679</v>
      </c>
      <c r="AA535" s="17">
        <v>0.13540263775319</v>
      </c>
      <c r="AB535" s="17"/>
      <c r="AC535" s="17">
        <v>0.119566916301463</v>
      </c>
      <c r="AD535" s="17">
        <v>0.207196180922955</v>
      </c>
      <c r="AE535" s="17">
        <v>0.10224864593177301</v>
      </c>
      <c r="AF535" s="17">
        <v>0.240795326770125</v>
      </c>
      <c r="AG535" s="17">
        <v>0.11928179330109701</v>
      </c>
      <c r="AH535" s="17">
        <v>0.17209600827204699</v>
      </c>
      <c r="AI535" s="17">
        <v>0.12806173914497901</v>
      </c>
      <c r="AJ535" s="17">
        <v>0.14464248238428901</v>
      </c>
      <c r="AK535" s="17">
        <v>0.15741812604474101</v>
      </c>
      <c r="AL535" s="17">
        <v>0.13275026856135799</v>
      </c>
      <c r="AM535" s="17"/>
      <c r="AN535" s="17">
        <v>0.18761482678442901</v>
      </c>
      <c r="AO535" s="17">
        <v>0.13142185692729599</v>
      </c>
      <c r="AP535" s="17"/>
      <c r="AQ535" s="17">
        <v>0.17503720686752899</v>
      </c>
      <c r="AR535" s="17">
        <v>0.13671712592311699</v>
      </c>
      <c r="AS535" s="17"/>
      <c r="AT535" s="17">
        <v>0.16116567206524601</v>
      </c>
      <c r="AU535" s="17">
        <v>0.154288550306901</v>
      </c>
      <c r="AV535" s="17"/>
      <c r="AW535" s="17">
        <v>0.19369377895696099</v>
      </c>
      <c r="AX535" s="17">
        <v>0.118928547173027</v>
      </c>
      <c r="AY535" s="17"/>
      <c r="AZ535" s="17">
        <v>0.21760482865438799</v>
      </c>
      <c r="BA535" s="17">
        <v>0.103221400955517</v>
      </c>
    </row>
    <row r="536" spans="2:53" x14ac:dyDescent="0.35">
      <c r="B536" t="s">
        <v>244</v>
      </c>
      <c r="C536" s="17">
        <v>0.38700415283714301</v>
      </c>
      <c r="D536" s="17">
        <v>0.37852020355273802</v>
      </c>
      <c r="E536" s="17">
        <v>0.39529681930828198</v>
      </c>
      <c r="F536" s="17"/>
      <c r="G536" s="17">
        <v>0.42554764241644799</v>
      </c>
      <c r="H536" s="17">
        <v>0.39401167248778601</v>
      </c>
      <c r="I536" s="17">
        <v>0.415112672695506</v>
      </c>
      <c r="J536" s="17">
        <v>0.41831241316910001</v>
      </c>
      <c r="K536" s="17">
        <v>0.319509155084236</v>
      </c>
      <c r="L536" s="17">
        <v>0.28214490638199402</v>
      </c>
      <c r="M536" s="17"/>
      <c r="N536" s="17">
        <v>0.38816027822224097</v>
      </c>
      <c r="O536" s="17">
        <v>0.38204125166950198</v>
      </c>
      <c r="P536" s="17">
        <v>0.39706415794689498</v>
      </c>
      <c r="Q536" s="17">
        <v>0.40144731681970203</v>
      </c>
      <c r="R536" s="17"/>
      <c r="S536" s="17">
        <v>0.37303681765435498</v>
      </c>
      <c r="T536" s="17">
        <v>0.37869439846008701</v>
      </c>
      <c r="U536" s="17">
        <v>0.38387356587016602</v>
      </c>
      <c r="V536" s="17">
        <v>0.374123099722104</v>
      </c>
      <c r="W536" s="17">
        <v>0.40414501023717597</v>
      </c>
      <c r="X536" s="17">
        <v>0.406133590664567</v>
      </c>
      <c r="Y536" s="17">
        <v>0.38195834267431</v>
      </c>
      <c r="Z536" s="17">
        <v>0.411196669911568</v>
      </c>
      <c r="AA536" s="17">
        <v>0.395731687206473</v>
      </c>
      <c r="AB536" s="17"/>
      <c r="AC536" s="17">
        <v>0.35439471831506603</v>
      </c>
      <c r="AD536" s="17">
        <v>0.43947084371886902</v>
      </c>
      <c r="AE536" s="17">
        <v>0.38357755681964201</v>
      </c>
      <c r="AF536" s="17">
        <v>0.480749377070879</v>
      </c>
      <c r="AG536" s="17">
        <v>0.43542157188312203</v>
      </c>
      <c r="AH536" s="17">
        <v>0.50698093026024005</v>
      </c>
      <c r="AI536" s="17">
        <v>0.326208522659583</v>
      </c>
      <c r="AJ536" s="17">
        <v>0.36000246118089002</v>
      </c>
      <c r="AK536" s="17">
        <v>0.295249876100391</v>
      </c>
      <c r="AL536" s="17">
        <v>0.47613435112145402</v>
      </c>
      <c r="AM536" s="17"/>
      <c r="AN536" s="17">
        <v>0.38604209904737002</v>
      </c>
      <c r="AO536" s="17">
        <v>0.38695417028493101</v>
      </c>
      <c r="AP536" s="17"/>
      <c r="AQ536" s="17">
        <v>0.40155931145749502</v>
      </c>
      <c r="AR536" s="17">
        <v>0.37965953665074997</v>
      </c>
      <c r="AS536" s="17"/>
      <c r="AT536" s="17">
        <v>0.392941697338753</v>
      </c>
      <c r="AU536" s="17">
        <v>0.36531096891686399</v>
      </c>
      <c r="AV536" s="17"/>
      <c r="AW536" s="17">
        <v>0.39061559785154798</v>
      </c>
      <c r="AX536" s="17">
        <v>0.38522008649813699</v>
      </c>
      <c r="AY536" s="17"/>
      <c r="AZ536" s="17">
        <v>0.40558344869138402</v>
      </c>
      <c r="BA536" s="17">
        <v>0.36886454556966702</v>
      </c>
    </row>
    <row r="537" spans="2:53" x14ac:dyDescent="0.35">
      <c r="B537" t="s">
        <v>245</v>
      </c>
      <c r="C537" s="17">
        <v>0.22404001706246099</v>
      </c>
      <c r="D537" s="17">
        <v>0.23466743922408401</v>
      </c>
      <c r="E537" s="17">
        <v>0.21325394835290601</v>
      </c>
      <c r="F537" s="17"/>
      <c r="G537" s="17">
        <v>0.23018616203167599</v>
      </c>
      <c r="H537" s="17">
        <v>0.20814888861534001</v>
      </c>
      <c r="I537" s="17">
        <v>0.18939039595332599</v>
      </c>
      <c r="J537" s="17">
        <v>0.207502901787463</v>
      </c>
      <c r="K537" s="17">
        <v>0.29181261228237798</v>
      </c>
      <c r="L537" s="17">
        <v>0.30522876099615498</v>
      </c>
      <c r="M537" s="17"/>
      <c r="N537" s="17">
        <v>0.21303385432107999</v>
      </c>
      <c r="O537" s="17">
        <v>0.26834890548937002</v>
      </c>
      <c r="P537" s="17">
        <v>0.25210422186612602</v>
      </c>
      <c r="Q537" s="17">
        <v>0.20696327930726199</v>
      </c>
      <c r="R537" s="17"/>
      <c r="S537" s="17">
        <v>0.23946347437302201</v>
      </c>
      <c r="T537" s="17">
        <v>0.232867421431914</v>
      </c>
      <c r="U537" s="17">
        <v>0.28298657478016498</v>
      </c>
      <c r="V537" s="17">
        <v>0.24770529839972999</v>
      </c>
      <c r="W537" s="17">
        <v>0.20305283103378099</v>
      </c>
      <c r="X537" s="17">
        <v>0.191932164791629</v>
      </c>
      <c r="Y537" s="17">
        <v>0.20218288886096</v>
      </c>
      <c r="Z537" s="17">
        <v>0.15967636369633001</v>
      </c>
      <c r="AA537" s="17">
        <v>0.20963412712197699</v>
      </c>
      <c r="AB537" s="17"/>
      <c r="AC537" s="17">
        <v>0.23255408069938699</v>
      </c>
      <c r="AD537" s="17">
        <v>0.185872073073758</v>
      </c>
      <c r="AE537" s="17">
        <v>0.24389886030296601</v>
      </c>
      <c r="AF537" s="17">
        <v>0.14949821975585101</v>
      </c>
      <c r="AG537" s="17">
        <v>0.20456773579880499</v>
      </c>
      <c r="AH537" s="17">
        <v>0.15612618769483499</v>
      </c>
      <c r="AI537" s="17">
        <v>0.275497862235214</v>
      </c>
      <c r="AJ537" s="17">
        <v>0.23183974146169001</v>
      </c>
      <c r="AK537" s="17">
        <v>0.24526794740680499</v>
      </c>
      <c r="AL537" s="17">
        <v>0.22162707886679101</v>
      </c>
      <c r="AM537" s="17"/>
      <c r="AN537" s="17">
        <v>0.20570054749603101</v>
      </c>
      <c r="AO537" s="17">
        <v>0.245285013926623</v>
      </c>
      <c r="AP537" s="17"/>
      <c r="AQ537" s="17">
        <v>0.196901923546737</v>
      </c>
      <c r="AR537" s="17">
        <v>0.25891073549584998</v>
      </c>
      <c r="AS537" s="17"/>
      <c r="AT537" s="17">
        <v>0.220980752144502</v>
      </c>
      <c r="AU537" s="17">
        <v>0.23305141934514101</v>
      </c>
      <c r="AV537" s="17"/>
      <c r="AW537" s="17">
        <v>0.204845815173022</v>
      </c>
      <c r="AX537" s="17">
        <v>0.24748209757831699</v>
      </c>
      <c r="AY537" s="17"/>
      <c r="AZ537" s="17">
        <v>0.16204111393498399</v>
      </c>
      <c r="BA537" s="17">
        <v>0.284571684277932</v>
      </c>
    </row>
    <row r="538" spans="2:53" x14ac:dyDescent="0.35">
      <c r="B538" t="s">
        <v>246</v>
      </c>
      <c r="C538" s="17">
        <v>0.16673967017064301</v>
      </c>
      <c r="D538" s="17">
        <v>0.18071565681134</v>
      </c>
      <c r="E538" s="17">
        <v>0.15291369337018201</v>
      </c>
      <c r="F538" s="17"/>
      <c r="G538" s="17">
        <v>0.124234976621131</v>
      </c>
      <c r="H538" s="17">
        <v>0.184459746472424</v>
      </c>
      <c r="I538" s="17">
        <v>0.13945189292975699</v>
      </c>
      <c r="J538" s="17">
        <v>0.15744526459528299</v>
      </c>
      <c r="K538" s="17">
        <v>0.21531393989442901</v>
      </c>
      <c r="L538" s="17">
        <v>0.17377689349829301</v>
      </c>
      <c r="M538" s="17"/>
      <c r="N538" s="17">
        <v>0.17849510765572399</v>
      </c>
      <c r="O538" s="17">
        <v>0.13871222059005001</v>
      </c>
      <c r="P538" s="17">
        <v>0.145887136790219</v>
      </c>
      <c r="Q538" s="17">
        <v>9.8682098404224997E-2</v>
      </c>
      <c r="R538" s="17"/>
      <c r="S538" s="17">
        <v>0.159247016885288</v>
      </c>
      <c r="T538" s="17">
        <v>0.17253514307859499</v>
      </c>
      <c r="U538" s="17">
        <v>0.15383813472073901</v>
      </c>
      <c r="V538" s="17">
        <v>0.128514555036193</v>
      </c>
      <c r="W538" s="17">
        <v>0.17857753797154099</v>
      </c>
      <c r="X538" s="17">
        <v>0.201904171815672</v>
      </c>
      <c r="Y538" s="17">
        <v>0.178958087419476</v>
      </c>
      <c r="Z538" s="17">
        <v>0.154769673006459</v>
      </c>
      <c r="AA538" s="17">
        <v>0.17103175902196799</v>
      </c>
      <c r="AB538" s="17"/>
      <c r="AC538" s="17">
        <v>0.233487977033007</v>
      </c>
      <c r="AD538" s="17">
        <v>0.12179954276758299</v>
      </c>
      <c r="AE538" s="17">
        <v>0.20816725008619899</v>
      </c>
      <c r="AF538" s="17">
        <v>9.3287484950361196E-2</v>
      </c>
      <c r="AG538" s="17">
        <v>0.19648773469554301</v>
      </c>
      <c r="AH538" s="17">
        <v>6.6492763134753302E-2</v>
      </c>
      <c r="AI538" s="17">
        <v>0.204215416686401</v>
      </c>
      <c r="AJ538" s="17">
        <v>0.18602278785274701</v>
      </c>
      <c r="AK538" s="17">
        <v>0.22973631051649199</v>
      </c>
      <c r="AL538" s="17">
        <v>0.13401345277721799</v>
      </c>
      <c r="AM538" s="17"/>
      <c r="AN538" s="17">
        <v>0.17411067108334499</v>
      </c>
      <c r="AO538" s="17">
        <v>0.15465316100106999</v>
      </c>
      <c r="AP538" s="17"/>
      <c r="AQ538" s="17">
        <v>0.178363741177718</v>
      </c>
      <c r="AR538" s="17">
        <v>0.14583819272266499</v>
      </c>
      <c r="AS538" s="17"/>
      <c r="AT538" s="17">
        <v>0.17190156795921699</v>
      </c>
      <c r="AU538" s="17">
        <v>0.137923843738428</v>
      </c>
      <c r="AV538" s="17"/>
      <c r="AW538" s="17">
        <v>0.14287119148185201</v>
      </c>
      <c r="AX538" s="17">
        <v>0.19377718877754499</v>
      </c>
      <c r="AY538" s="17"/>
      <c r="AZ538" s="17">
        <v>0.16941604979194699</v>
      </c>
      <c r="BA538" s="17">
        <v>0.164126628448825</v>
      </c>
    </row>
    <row r="539" spans="2:53" x14ac:dyDescent="0.35">
      <c r="B539" t="s">
        <v>247</v>
      </c>
      <c r="C539" s="17">
        <v>3.39169477923646E-2</v>
      </c>
      <c r="D539" s="17">
        <v>3.4068729902598599E-2</v>
      </c>
      <c r="E539" s="17">
        <v>3.3795679527486799E-2</v>
      </c>
      <c r="F539" s="17"/>
      <c r="G539" s="17">
        <v>9.88022914574644E-3</v>
      </c>
      <c r="H539" s="17">
        <v>2.7526301377241401E-2</v>
      </c>
      <c r="I539" s="17">
        <v>3.2690322117873198E-2</v>
      </c>
      <c r="J539" s="17">
        <v>3.9175460435991502E-2</v>
      </c>
      <c r="K539" s="17">
        <v>4.1138658412905003E-2</v>
      </c>
      <c r="L539" s="17">
        <v>4.2540602744396597E-2</v>
      </c>
      <c r="M539" s="17"/>
      <c r="N539" s="17">
        <v>4.22773626819603E-2</v>
      </c>
      <c r="O539" s="17">
        <v>3.7829961630424101E-3</v>
      </c>
      <c r="P539" s="17">
        <v>1.0453844866075399E-2</v>
      </c>
      <c r="Q539" s="17">
        <v>2.5568210355890401E-2</v>
      </c>
      <c r="R539" s="17"/>
      <c r="S539" s="17">
        <v>5.0252741465113798E-2</v>
      </c>
      <c r="T539" s="17">
        <v>4.8726500185131798E-2</v>
      </c>
      <c r="U539" s="17">
        <v>1.504598492764E-2</v>
      </c>
      <c r="V539" s="17">
        <v>1.3227307483376E-2</v>
      </c>
      <c r="W539" s="17">
        <v>3.3515363644330602E-2</v>
      </c>
      <c r="X539" s="17">
        <v>1.16957038923221E-2</v>
      </c>
      <c r="Y539" s="17">
        <v>2.55887935682052E-2</v>
      </c>
      <c r="Z539" s="17">
        <v>1.7591022846608299E-2</v>
      </c>
      <c r="AA539" s="17">
        <v>5.7679070545810597E-2</v>
      </c>
      <c r="AB539" s="17"/>
      <c r="AC539" s="17">
        <v>4.8888802175307E-2</v>
      </c>
      <c r="AD539" s="17">
        <v>2.3874743331286901E-2</v>
      </c>
      <c r="AE539" s="17">
        <v>4.2483055265842298E-2</v>
      </c>
      <c r="AF539" s="17">
        <v>1.8314012402104701E-2</v>
      </c>
      <c r="AG539" s="17">
        <v>4.4241164321432699E-2</v>
      </c>
      <c r="AH539" s="17">
        <v>5.92466347171191E-2</v>
      </c>
      <c r="AI539" s="17">
        <v>2.3538876158049501E-2</v>
      </c>
      <c r="AJ539" s="17">
        <v>6.2552074522240403E-2</v>
      </c>
      <c r="AK539" s="17">
        <v>7.2327739931570198E-2</v>
      </c>
      <c r="AL539" s="17">
        <v>6.52465709897437E-3</v>
      </c>
      <c r="AM539" s="17"/>
      <c r="AN539" s="17">
        <v>4.24892309157196E-2</v>
      </c>
      <c r="AO539" s="17">
        <v>2.38173671984994E-2</v>
      </c>
      <c r="AP539" s="17"/>
      <c r="AQ539" s="17">
        <v>3.8076571408125703E-2</v>
      </c>
      <c r="AR539" s="17">
        <v>3.03950773985141E-2</v>
      </c>
      <c r="AS539" s="17"/>
      <c r="AT539" s="17">
        <v>3.3620626534338401E-2</v>
      </c>
      <c r="AU539" s="17">
        <v>3.5231825651324399E-2</v>
      </c>
      <c r="AV539" s="17"/>
      <c r="AW539" s="17">
        <v>3.64024954958913E-2</v>
      </c>
      <c r="AX539" s="17">
        <v>3.11400420697827E-2</v>
      </c>
      <c r="AY539" s="17"/>
      <c r="AZ539" s="17">
        <v>4.11139248112697E-2</v>
      </c>
      <c r="BA539" s="17">
        <v>2.68902909340972E-2</v>
      </c>
    </row>
    <row r="540" spans="2:53" x14ac:dyDescent="0.35">
      <c r="B540" t="s">
        <v>69</v>
      </c>
      <c r="C540" s="17">
        <v>2.85709365214987E-2</v>
      </c>
      <c r="D540" s="17">
        <v>1.9669418616001001E-2</v>
      </c>
      <c r="E540" s="17">
        <v>3.7498158511195603E-2</v>
      </c>
      <c r="F540" s="17"/>
      <c r="G540" s="17">
        <v>3.2868669560417597E-2</v>
      </c>
      <c r="H540" s="17">
        <v>1.20455637477311E-2</v>
      </c>
      <c r="I540" s="17">
        <v>1.26770434003968E-2</v>
      </c>
      <c r="J540" s="17">
        <v>2.5534026412218198E-2</v>
      </c>
      <c r="K540" s="17">
        <v>5.1918568914538499E-2</v>
      </c>
      <c r="L540" s="17">
        <v>9.3280039300792206E-2</v>
      </c>
      <c r="M540" s="17"/>
      <c r="N540" s="17">
        <v>1.97145984414538E-2</v>
      </c>
      <c r="O540" s="17">
        <v>4.4507234436661602E-2</v>
      </c>
      <c r="P540" s="17">
        <v>5.8522618103915798E-2</v>
      </c>
      <c r="Q540" s="17">
        <v>5.2757693417544597E-2</v>
      </c>
      <c r="R540" s="17"/>
      <c r="S540" s="17">
        <v>1.9373616917957099E-2</v>
      </c>
      <c r="T540" s="17">
        <v>3.6013458063612197E-2</v>
      </c>
      <c r="U540" s="17">
        <v>2.0254784112296299E-2</v>
      </c>
      <c r="V540" s="17">
        <v>2.8406366876102498E-2</v>
      </c>
      <c r="W540" s="17">
        <v>3.3515363676452803E-2</v>
      </c>
      <c r="X540" s="17">
        <v>1.5744663091413001E-2</v>
      </c>
      <c r="Y540" s="17">
        <v>5.3378098169668202E-2</v>
      </c>
      <c r="Z540" s="17">
        <v>1.3362911543357199E-2</v>
      </c>
      <c r="AA540" s="17">
        <v>3.0520718350581E-2</v>
      </c>
      <c r="AB540" s="17"/>
      <c r="AC540" s="17">
        <v>1.11075054757695E-2</v>
      </c>
      <c r="AD540" s="17">
        <v>2.17866161855482E-2</v>
      </c>
      <c r="AE540" s="17">
        <v>1.96246315935775E-2</v>
      </c>
      <c r="AF540" s="17">
        <v>1.73555790506787E-2</v>
      </c>
      <c r="AG540" s="17">
        <v>0</v>
      </c>
      <c r="AH540" s="17">
        <v>3.9057475921006501E-2</v>
      </c>
      <c r="AI540" s="17">
        <v>4.2477583115773598E-2</v>
      </c>
      <c r="AJ540" s="17">
        <v>1.49404525981424E-2</v>
      </c>
      <c r="AK540" s="17">
        <v>0</v>
      </c>
      <c r="AL540" s="17">
        <v>2.8950191574204601E-2</v>
      </c>
      <c r="AM540" s="17"/>
      <c r="AN540" s="17">
        <v>4.04262467310518E-3</v>
      </c>
      <c r="AO540" s="17">
        <v>5.7868430661580199E-2</v>
      </c>
      <c r="AP540" s="17"/>
      <c r="AQ540" s="17">
        <v>1.0061245542395E-2</v>
      </c>
      <c r="AR540" s="17">
        <v>4.8479331809103902E-2</v>
      </c>
      <c r="AS540" s="17"/>
      <c r="AT540" s="17">
        <v>1.9389683957943701E-2</v>
      </c>
      <c r="AU540" s="17">
        <v>7.4193392041342093E-2</v>
      </c>
      <c r="AV540" s="17"/>
      <c r="AW540" s="17">
        <v>3.1571121040726902E-2</v>
      </c>
      <c r="AX540" s="17">
        <v>2.3452037903191499E-2</v>
      </c>
      <c r="AY540" s="17"/>
      <c r="AZ540" s="17">
        <v>4.2406341160268098E-3</v>
      </c>
      <c r="BA540" s="17">
        <v>5.23254498139617E-2</v>
      </c>
    </row>
    <row r="541" spans="2:53" x14ac:dyDescent="0.35">
      <c r="B541" t="s">
        <v>248</v>
      </c>
      <c r="C541" s="17">
        <v>0.54673242845303205</v>
      </c>
      <c r="D541" s="17">
        <v>0.53087875544597596</v>
      </c>
      <c r="E541" s="17">
        <v>0.56253852023823003</v>
      </c>
      <c r="F541" s="17"/>
      <c r="G541" s="17">
        <v>0.60282996264102795</v>
      </c>
      <c r="H541" s="17">
        <v>0.56781949978726298</v>
      </c>
      <c r="I541" s="17">
        <v>0.62579034559864699</v>
      </c>
      <c r="J541" s="17">
        <v>0.57034234676904305</v>
      </c>
      <c r="K541" s="17">
        <v>0.39981622049575</v>
      </c>
      <c r="L541" s="17">
        <v>0.385173703460362</v>
      </c>
      <c r="M541" s="17"/>
      <c r="N541" s="17">
        <v>0.54647907689978203</v>
      </c>
      <c r="O541" s="17">
        <v>0.54464864332087504</v>
      </c>
      <c r="P541" s="17">
        <v>0.53303217837366401</v>
      </c>
      <c r="Q541" s="17">
        <v>0.61602871851507901</v>
      </c>
      <c r="R541" s="17"/>
      <c r="S541" s="17">
        <v>0.531663150358619</v>
      </c>
      <c r="T541" s="17">
        <v>0.50985747724074704</v>
      </c>
      <c r="U541" s="17">
        <v>0.52787452145915903</v>
      </c>
      <c r="V541" s="17">
        <v>0.58214647220459903</v>
      </c>
      <c r="W541" s="17">
        <v>0.55133890367389404</v>
      </c>
      <c r="X541" s="17">
        <v>0.57872329640896403</v>
      </c>
      <c r="Y541" s="17">
        <v>0.53989213198169095</v>
      </c>
      <c r="Z541" s="17">
        <v>0.654600028907246</v>
      </c>
      <c r="AA541" s="17">
        <v>0.53113432495966395</v>
      </c>
      <c r="AB541" s="17"/>
      <c r="AC541" s="17">
        <v>0.47396163461652902</v>
      </c>
      <c r="AD541" s="17">
        <v>0.64666702464182402</v>
      </c>
      <c r="AE541" s="17">
        <v>0.48582620275141503</v>
      </c>
      <c r="AF541" s="17">
        <v>0.721544703841004</v>
      </c>
      <c r="AG541" s="17">
        <v>0.55470336518422003</v>
      </c>
      <c r="AH541" s="17">
        <v>0.67907693853228601</v>
      </c>
      <c r="AI541" s="17">
        <v>0.45427026180456298</v>
      </c>
      <c r="AJ541" s="17">
        <v>0.50464494356517997</v>
      </c>
      <c r="AK541" s="17">
        <v>0.45266800214513198</v>
      </c>
      <c r="AL541" s="17">
        <v>0.60888461968281204</v>
      </c>
      <c r="AM541" s="17"/>
      <c r="AN541" s="17">
        <v>0.57365692583179995</v>
      </c>
      <c r="AO541" s="17">
        <v>0.51837602721222698</v>
      </c>
      <c r="AP541" s="17"/>
      <c r="AQ541" s="17">
        <v>0.57659651832502401</v>
      </c>
      <c r="AR541" s="17">
        <v>0.51637666257386705</v>
      </c>
      <c r="AS541" s="17"/>
      <c r="AT541" s="17">
        <v>0.55410736940399896</v>
      </c>
      <c r="AU541" s="17">
        <v>0.51959951922376502</v>
      </c>
      <c r="AV541" s="17"/>
      <c r="AW541" s="17">
        <v>0.58430937680850803</v>
      </c>
      <c r="AX541" s="17">
        <v>0.50414863367116403</v>
      </c>
      <c r="AY541" s="17"/>
      <c r="AZ541" s="17">
        <v>0.62318827734577198</v>
      </c>
      <c r="BA541" s="17">
        <v>0.47208594652518399</v>
      </c>
    </row>
    <row r="542" spans="2:53" x14ac:dyDescent="0.35">
      <c r="B542" t="s">
        <v>249</v>
      </c>
      <c r="C542" s="17">
        <v>0.20065661796300799</v>
      </c>
      <c r="D542" s="17">
        <v>0.21478438671393901</v>
      </c>
      <c r="E542" s="17">
        <v>0.18670937289766901</v>
      </c>
      <c r="F542" s="17"/>
      <c r="G542" s="17">
        <v>0.13411520576687799</v>
      </c>
      <c r="H542" s="17">
        <v>0.21198604784966499</v>
      </c>
      <c r="I542" s="17">
        <v>0.17214221504763</v>
      </c>
      <c r="J542" s="17">
        <v>0.19662072503127501</v>
      </c>
      <c r="K542" s="17">
        <v>0.25645259830733402</v>
      </c>
      <c r="L542" s="17">
        <v>0.21631749624269</v>
      </c>
      <c r="M542" s="17"/>
      <c r="N542" s="17">
        <v>0.22077247033768399</v>
      </c>
      <c r="O542" s="17">
        <v>0.14249521675309301</v>
      </c>
      <c r="P542" s="17">
        <v>0.15634098165629401</v>
      </c>
      <c r="Q542" s="17">
        <v>0.124250308760115</v>
      </c>
      <c r="R542" s="17"/>
      <c r="S542" s="17">
        <v>0.20949975835040199</v>
      </c>
      <c r="T542" s="17">
        <v>0.22126164326372699</v>
      </c>
      <c r="U542" s="17">
        <v>0.16888411964837899</v>
      </c>
      <c r="V542" s="17">
        <v>0.141741862519569</v>
      </c>
      <c r="W542" s="17">
        <v>0.21209290161587199</v>
      </c>
      <c r="X542" s="17">
        <v>0.21359987570799399</v>
      </c>
      <c r="Y542" s="17">
        <v>0.20454688098768101</v>
      </c>
      <c r="Z542" s="17">
        <v>0.17236069585306699</v>
      </c>
      <c r="AA542" s="17">
        <v>0.22871082956777899</v>
      </c>
      <c r="AB542" s="17"/>
      <c r="AC542" s="17">
        <v>0.282376779208314</v>
      </c>
      <c r="AD542" s="17">
        <v>0.14567428609887001</v>
      </c>
      <c r="AE542" s="17">
        <v>0.25065030535204202</v>
      </c>
      <c r="AF542" s="17">
        <v>0.11160149735246599</v>
      </c>
      <c r="AG542" s="17">
        <v>0.240728899016976</v>
      </c>
      <c r="AH542" s="17">
        <v>0.12573939785187199</v>
      </c>
      <c r="AI542" s="17">
        <v>0.22775429284445001</v>
      </c>
      <c r="AJ542" s="17">
        <v>0.24857486237498799</v>
      </c>
      <c r="AK542" s="17">
        <v>0.302064050448063</v>
      </c>
      <c r="AL542" s="17">
        <v>0.140538109876192</v>
      </c>
      <c r="AM542" s="17"/>
      <c r="AN542" s="17">
        <v>0.21659990199906501</v>
      </c>
      <c r="AO542" s="17">
        <v>0.17847052819956899</v>
      </c>
      <c r="AP542" s="17"/>
      <c r="AQ542" s="17">
        <v>0.21644031258584401</v>
      </c>
      <c r="AR542" s="17">
        <v>0.17623327012117901</v>
      </c>
      <c r="AS542" s="17"/>
      <c r="AT542" s="17">
        <v>0.20552219449355599</v>
      </c>
      <c r="AU542" s="17">
        <v>0.17315566938975199</v>
      </c>
      <c r="AV542" s="17"/>
      <c r="AW542" s="17">
        <v>0.17927368697774301</v>
      </c>
      <c r="AX542" s="17">
        <v>0.22491723084732701</v>
      </c>
      <c r="AY542" s="17"/>
      <c r="AZ542" s="17">
        <v>0.21052997460321701</v>
      </c>
      <c r="BA542" s="17">
        <v>0.19101691938292201</v>
      </c>
    </row>
    <row r="543" spans="2:53" x14ac:dyDescent="0.35">
      <c r="B543" t="s">
        <v>91</v>
      </c>
      <c r="C543" s="17">
        <v>0.34607581049002401</v>
      </c>
      <c r="D543" s="17">
        <v>0.316094368732037</v>
      </c>
      <c r="E543" s="17">
        <v>0.375829147340561</v>
      </c>
      <c r="F543" s="17"/>
      <c r="G543" s="17">
        <v>0.46871475687414998</v>
      </c>
      <c r="H543" s="17">
        <v>0.35583345193759802</v>
      </c>
      <c r="I543" s="17">
        <v>0.45364813055101599</v>
      </c>
      <c r="J543" s="17">
        <v>0.37372162173776802</v>
      </c>
      <c r="K543" s="17">
        <v>0.143363622188416</v>
      </c>
      <c r="L543" s="17">
        <v>0.168856207217672</v>
      </c>
      <c r="M543" s="17"/>
      <c r="N543" s="17">
        <v>0.32570660656209799</v>
      </c>
      <c r="O543" s="17">
        <v>0.40215342656778302</v>
      </c>
      <c r="P543" s="17">
        <v>0.37669119671737</v>
      </c>
      <c r="Q543" s="17">
        <v>0.49177840975496301</v>
      </c>
      <c r="R543" s="17"/>
      <c r="S543" s="17">
        <v>0.32216339200821598</v>
      </c>
      <c r="T543" s="17">
        <v>0.28859583397701999</v>
      </c>
      <c r="U543" s="17">
        <v>0.35899040181077901</v>
      </c>
      <c r="V543" s="17">
        <v>0.44040460968502998</v>
      </c>
      <c r="W543" s="17">
        <v>0.33924600205802202</v>
      </c>
      <c r="X543" s="17">
        <v>0.36512342070096998</v>
      </c>
      <c r="Y543" s="17">
        <v>0.33534525099401002</v>
      </c>
      <c r="Z543" s="17">
        <v>0.48223933305417899</v>
      </c>
      <c r="AA543" s="17">
        <v>0.30242349539188501</v>
      </c>
      <c r="AB543" s="17"/>
      <c r="AC543" s="17">
        <v>0.19158485540821499</v>
      </c>
      <c r="AD543" s="17">
        <v>0.50099273854295401</v>
      </c>
      <c r="AE543" s="17">
        <v>0.235175897399373</v>
      </c>
      <c r="AF543" s="17">
        <v>0.60994320648853795</v>
      </c>
      <c r="AG543" s="17">
        <v>0.313974466167244</v>
      </c>
      <c r="AH543" s="17">
        <v>0.55333754068041396</v>
      </c>
      <c r="AI543" s="17">
        <v>0.226515968960112</v>
      </c>
      <c r="AJ543" s="17">
        <v>0.25607008119019198</v>
      </c>
      <c r="AK543" s="17">
        <v>0.15060395169707</v>
      </c>
      <c r="AL543" s="17">
        <v>0.46834650980662001</v>
      </c>
      <c r="AM543" s="17"/>
      <c r="AN543" s="17">
        <v>0.35705702383273502</v>
      </c>
      <c r="AO543" s="17">
        <v>0.33990549901265799</v>
      </c>
      <c r="AP543" s="17"/>
      <c r="AQ543" s="17">
        <v>0.36015620573918</v>
      </c>
      <c r="AR543" s="17">
        <v>0.34014339245268799</v>
      </c>
      <c r="AS543" s="17"/>
      <c r="AT543" s="17">
        <v>0.348585174910443</v>
      </c>
      <c r="AU543" s="17">
        <v>0.346443849834013</v>
      </c>
      <c r="AV543" s="17"/>
      <c r="AW543" s="17">
        <v>0.40503568983076499</v>
      </c>
      <c r="AX543" s="17">
        <v>0.27923140282383702</v>
      </c>
      <c r="AY543" s="17"/>
      <c r="AZ543" s="17">
        <v>0.41265830274255499</v>
      </c>
      <c r="BA543" s="17">
        <v>0.28106902714226201</v>
      </c>
    </row>
    <row r="544" spans="2:53" x14ac:dyDescent="0.35">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row>
    <row r="545" spans="2:53" x14ac:dyDescent="0.35">
      <c r="B545" s="6" t="s">
        <v>257</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row>
    <row r="546" spans="2:53" x14ac:dyDescent="0.35">
      <c r="B546" s="24" t="s">
        <v>72</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row>
    <row r="547" spans="2:53" x14ac:dyDescent="0.35">
      <c r="B547" t="s">
        <v>251</v>
      </c>
      <c r="C547" s="17">
        <v>0.297822901697255</v>
      </c>
      <c r="D547" s="17">
        <v>0.33225290410842701</v>
      </c>
      <c r="E547" s="17">
        <v>0.26276117668889798</v>
      </c>
      <c r="F547" s="17"/>
      <c r="G547" s="17">
        <v>0.380998939603582</v>
      </c>
      <c r="H547" s="17">
        <v>0.33711949733042001</v>
      </c>
      <c r="I547" s="17">
        <v>0.31637911076485697</v>
      </c>
      <c r="J547" s="17">
        <v>0.28419410837940701</v>
      </c>
      <c r="K547" s="17">
        <v>0.227678299901973</v>
      </c>
      <c r="L547" s="17">
        <v>0.243167731405488</v>
      </c>
      <c r="M547" s="17"/>
      <c r="N547" s="17">
        <v>0.31693373532534003</v>
      </c>
      <c r="O547" s="17">
        <v>0.26749403585210002</v>
      </c>
      <c r="P547" s="17">
        <v>0.25045114364231602</v>
      </c>
      <c r="Q547" s="17">
        <v>0.185262365775689</v>
      </c>
      <c r="R547" s="17"/>
      <c r="S547" s="17">
        <v>0.33751359529251801</v>
      </c>
      <c r="T547" s="17">
        <v>0.220642550311167</v>
      </c>
      <c r="U547" s="17">
        <v>0.25993391831030299</v>
      </c>
      <c r="V547" s="17">
        <v>0.27762844983278301</v>
      </c>
      <c r="W547" s="17">
        <v>0.32329758358856298</v>
      </c>
      <c r="X547" s="17">
        <v>0.31353971755299598</v>
      </c>
      <c r="Y547" s="17">
        <v>0.28318683205504902</v>
      </c>
      <c r="Z547" s="17">
        <v>0.38058200959378302</v>
      </c>
      <c r="AA547" s="17">
        <v>0.33992836053639702</v>
      </c>
      <c r="AB547" s="17"/>
      <c r="AC547" s="17">
        <v>0.32582140598955001</v>
      </c>
      <c r="AD547" s="17">
        <v>0.216946464457553</v>
      </c>
      <c r="AE547" s="17">
        <v>0.33599358003480201</v>
      </c>
      <c r="AF547" s="17">
        <v>0.35871280178017201</v>
      </c>
      <c r="AG547" s="17">
        <v>0.350499765399444</v>
      </c>
      <c r="AH547" s="17">
        <v>0.357261543929488</v>
      </c>
      <c r="AI547" s="17">
        <v>0.25747513653863102</v>
      </c>
      <c r="AJ547" s="17">
        <v>0.31119093835726902</v>
      </c>
      <c r="AK547" s="17">
        <v>0.35490324826041703</v>
      </c>
      <c r="AL547" s="17">
        <v>0.27706823641581702</v>
      </c>
      <c r="AM547" s="17"/>
      <c r="AN547" s="17">
        <v>0.35524388822158798</v>
      </c>
      <c r="AO547" s="17">
        <v>0.232354840168774</v>
      </c>
      <c r="AP547" s="17"/>
      <c r="AQ547" s="17">
        <v>0.34091629698576198</v>
      </c>
      <c r="AR547" s="17">
        <v>0.241854158550007</v>
      </c>
      <c r="AS547" s="17"/>
      <c r="AT547" s="17">
        <v>0.312140234553203</v>
      </c>
      <c r="AU547" s="17">
        <v>0.20906960625554399</v>
      </c>
      <c r="AV547" s="17"/>
      <c r="AW547" s="17">
        <v>0.30225422149255698</v>
      </c>
      <c r="AX547" s="17">
        <v>0.292088582980149</v>
      </c>
      <c r="AY547" s="17"/>
      <c r="AZ547" s="17">
        <v>0.35210266846155103</v>
      </c>
      <c r="BA547" s="17">
        <v>0.244827693515039</v>
      </c>
    </row>
    <row r="548" spans="2:53" x14ac:dyDescent="0.35">
      <c r="B548" t="s">
        <v>252</v>
      </c>
      <c r="C548" s="17">
        <v>0.39161503668497699</v>
      </c>
      <c r="D548" s="17">
        <v>0.397924401355851</v>
      </c>
      <c r="E548" s="17">
        <v>0.38565799390620598</v>
      </c>
      <c r="F548" s="17"/>
      <c r="G548" s="17">
        <v>0.36591447112145697</v>
      </c>
      <c r="H548" s="17">
        <v>0.41208805076169802</v>
      </c>
      <c r="I548" s="17">
        <v>0.41055632231498901</v>
      </c>
      <c r="J548" s="17">
        <v>0.362151358164638</v>
      </c>
      <c r="K548" s="17">
        <v>0.384269512811586</v>
      </c>
      <c r="L548" s="17">
        <v>0.38175900862071899</v>
      </c>
      <c r="M548" s="17"/>
      <c r="N548" s="17">
        <v>0.40173149757181797</v>
      </c>
      <c r="O548" s="17">
        <v>0.36888926082138401</v>
      </c>
      <c r="P548" s="17">
        <v>0.36989670090400101</v>
      </c>
      <c r="Q548" s="17">
        <v>0.34846424149145699</v>
      </c>
      <c r="R548" s="17"/>
      <c r="S548" s="17">
        <v>0.400780564200023</v>
      </c>
      <c r="T548" s="17">
        <v>0.435968558072928</v>
      </c>
      <c r="U548" s="17">
        <v>0.401523943536365</v>
      </c>
      <c r="V548" s="17">
        <v>0.374123110128189</v>
      </c>
      <c r="W548" s="17">
        <v>0.394933875456142</v>
      </c>
      <c r="X548" s="17">
        <v>0.35672472809764399</v>
      </c>
      <c r="Y548" s="17">
        <v>0.42229683796594297</v>
      </c>
      <c r="Z548" s="17">
        <v>0.31833485743622097</v>
      </c>
      <c r="AA548" s="17">
        <v>0.36210801486058902</v>
      </c>
      <c r="AB548" s="17"/>
      <c r="AC548" s="17">
        <v>0.40774875506737801</v>
      </c>
      <c r="AD548" s="17">
        <v>0.36996073370174498</v>
      </c>
      <c r="AE548" s="17">
        <v>0.46207255590228402</v>
      </c>
      <c r="AF548" s="17">
        <v>0.35710917321649599</v>
      </c>
      <c r="AG548" s="17">
        <v>0.342505390282551</v>
      </c>
      <c r="AH548" s="17">
        <v>0.27491396412382402</v>
      </c>
      <c r="AI548" s="17">
        <v>0.41723898949191501</v>
      </c>
      <c r="AJ548" s="17">
        <v>0.35472886937414999</v>
      </c>
      <c r="AK548" s="17">
        <v>0.36481661182392999</v>
      </c>
      <c r="AL548" s="17">
        <v>0.43183018031887199</v>
      </c>
      <c r="AM548" s="17"/>
      <c r="AN548" s="17">
        <v>0.41783412764199201</v>
      </c>
      <c r="AO548" s="17">
        <v>0.353834225764526</v>
      </c>
      <c r="AP548" s="17"/>
      <c r="AQ548" s="17">
        <v>0.41636548441140703</v>
      </c>
      <c r="AR548" s="17">
        <v>0.35859728744457903</v>
      </c>
      <c r="AS548" s="17"/>
      <c r="AT548" s="17">
        <v>0.39999113307589101</v>
      </c>
      <c r="AU548" s="17">
        <v>0.355094543958339</v>
      </c>
      <c r="AV548" s="17"/>
      <c r="AW548" s="17">
        <v>0.37553244529365698</v>
      </c>
      <c r="AX548" s="17">
        <v>0.41282682475149901</v>
      </c>
      <c r="AY548" s="17"/>
      <c r="AZ548" s="17">
        <v>0.42528031045286402</v>
      </c>
      <c r="BA548" s="17">
        <v>0.35874646892587603</v>
      </c>
    </row>
    <row r="549" spans="2:53" x14ac:dyDescent="0.35">
      <c r="B549" t="s">
        <v>253</v>
      </c>
      <c r="C549" s="17">
        <v>0.16670214453982199</v>
      </c>
      <c r="D549" s="17">
        <v>0.16081190714497201</v>
      </c>
      <c r="E549" s="17">
        <v>0.17274235768642801</v>
      </c>
      <c r="F549" s="17"/>
      <c r="G549" s="17">
        <v>0.150429730996404</v>
      </c>
      <c r="H549" s="17">
        <v>0.16833789047477399</v>
      </c>
      <c r="I549" s="17">
        <v>0.173998663759178</v>
      </c>
      <c r="J549" s="17">
        <v>0.18367202689588</v>
      </c>
      <c r="K549" s="17">
        <v>0.15147463888003099</v>
      </c>
      <c r="L549" s="17">
        <v>0.12668385668102999</v>
      </c>
      <c r="M549" s="17"/>
      <c r="N549" s="17">
        <v>0.170077026247619</v>
      </c>
      <c r="O549" s="17">
        <v>0.16796789624542499</v>
      </c>
      <c r="P549" s="17">
        <v>0.140913419102391</v>
      </c>
      <c r="Q549" s="17">
        <v>0.196914252116171</v>
      </c>
      <c r="R549" s="17"/>
      <c r="S549" s="17">
        <v>0.15327291755710801</v>
      </c>
      <c r="T549" s="17">
        <v>0.171605588792971</v>
      </c>
      <c r="U549" s="17">
        <v>0.14621841265604099</v>
      </c>
      <c r="V549" s="17">
        <v>0.194796072381133</v>
      </c>
      <c r="W549" s="17">
        <v>0.14293045670960899</v>
      </c>
      <c r="X549" s="17">
        <v>0.18848476458510399</v>
      </c>
      <c r="Y549" s="17">
        <v>0.13454550612764901</v>
      </c>
      <c r="Z549" s="17">
        <v>0.221244948840499</v>
      </c>
      <c r="AA549" s="17">
        <v>0.17251838210182599</v>
      </c>
      <c r="AB549" s="17"/>
      <c r="AC549" s="17">
        <v>0.16558770946416801</v>
      </c>
      <c r="AD549" s="17">
        <v>0.19432230531838099</v>
      </c>
      <c r="AE549" s="17">
        <v>0.137187658013671</v>
      </c>
      <c r="AF549" s="17">
        <v>0.21295239986317099</v>
      </c>
      <c r="AG549" s="17">
        <v>0.12405549996425499</v>
      </c>
      <c r="AH549" s="17">
        <v>0.18774640567847001</v>
      </c>
      <c r="AI549" s="17">
        <v>0.140748424384633</v>
      </c>
      <c r="AJ549" s="17">
        <v>0.26052321030830899</v>
      </c>
      <c r="AK549" s="17">
        <v>0.209983650857925</v>
      </c>
      <c r="AL549" s="17">
        <v>0.14163510109563501</v>
      </c>
      <c r="AM549" s="17"/>
      <c r="AN549" s="17">
        <v>0.16574406150976601</v>
      </c>
      <c r="AO549" s="17">
        <v>0.16350662304857999</v>
      </c>
      <c r="AP549" s="17"/>
      <c r="AQ549" s="17">
        <v>0.16549754077234499</v>
      </c>
      <c r="AR549" s="17">
        <v>0.16788780979595</v>
      </c>
      <c r="AS549" s="17"/>
      <c r="AT549" s="17">
        <v>0.17391391492661201</v>
      </c>
      <c r="AU549" s="17">
        <v>0.12786815369941401</v>
      </c>
      <c r="AV549" s="17"/>
      <c r="AW549" s="17">
        <v>0.16772831151059001</v>
      </c>
      <c r="AX549" s="17">
        <v>0.166028057571564</v>
      </c>
      <c r="AY549" s="17"/>
      <c r="AZ549" s="17">
        <v>0.16417697282469099</v>
      </c>
      <c r="BA549" s="17">
        <v>0.16916755676829301</v>
      </c>
    </row>
    <row r="550" spans="2:53" x14ac:dyDescent="0.35">
      <c r="B550" t="s">
        <v>254</v>
      </c>
      <c r="C550" s="17">
        <v>5.1883021991882397E-2</v>
      </c>
      <c r="D550" s="17">
        <v>4.9508357267527302E-2</v>
      </c>
      <c r="E550" s="17">
        <v>5.4304363942602601E-2</v>
      </c>
      <c r="F550" s="17"/>
      <c r="G550" s="17">
        <v>4.4364066513035802E-2</v>
      </c>
      <c r="H550" s="17">
        <v>5.1539561810823697E-2</v>
      </c>
      <c r="I550" s="17">
        <v>4.36989791269283E-2</v>
      </c>
      <c r="J550" s="17">
        <v>6.5785625845113105E-2</v>
      </c>
      <c r="K550" s="17">
        <v>4.6640320058991297E-2</v>
      </c>
      <c r="L550" s="17">
        <v>5.7261328678590101E-2</v>
      </c>
      <c r="M550" s="17"/>
      <c r="N550" s="17">
        <v>4.5028444253683603E-2</v>
      </c>
      <c r="O550" s="17">
        <v>6.7233184862609804E-2</v>
      </c>
      <c r="P550" s="17">
        <v>5.85232744198496E-2</v>
      </c>
      <c r="Q550" s="17">
        <v>0.10148401960825</v>
      </c>
      <c r="R550" s="17"/>
      <c r="S550" s="17">
        <v>4.63780178445009E-2</v>
      </c>
      <c r="T550" s="17">
        <v>5.5636656008154602E-2</v>
      </c>
      <c r="U550" s="17">
        <v>5.3144630296808902E-2</v>
      </c>
      <c r="V550" s="17">
        <v>6.4329765079256002E-2</v>
      </c>
      <c r="W550" s="17">
        <v>5.8161722301052703E-2</v>
      </c>
      <c r="X550" s="17">
        <v>5.08317746477795E-2</v>
      </c>
      <c r="Y550" s="17">
        <v>4.67765623379457E-2</v>
      </c>
      <c r="Z550" s="17">
        <v>2.67258267728697E-2</v>
      </c>
      <c r="AA550" s="17">
        <v>5.2570666594748301E-2</v>
      </c>
      <c r="AB550" s="17"/>
      <c r="AC550" s="17">
        <v>4.2561453162799301E-2</v>
      </c>
      <c r="AD550" s="17">
        <v>5.9618168456623197E-2</v>
      </c>
      <c r="AE550" s="17">
        <v>3.80261921665997E-2</v>
      </c>
      <c r="AF550" s="17">
        <v>4.3151818169883401E-2</v>
      </c>
      <c r="AG550" s="17">
        <v>0.13741165604858599</v>
      </c>
      <c r="AH550" s="17">
        <v>5.06725260726359E-2</v>
      </c>
      <c r="AI550" s="17">
        <v>5.9838904540746897E-2</v>
      </c>
      <c r="AJ550" s="17">
        <v>3.3558130988312902E-2</v>
      </c>
      <c r="AK550" s="17">
        <v>2.80994211653177E-2</v>
      </c>
      <c r="AL550" s="17">
        <v>4.2622722027688402E-2</v>
      </c>
      <c r="AM550" s="17"/>
      <c r="AN550" s="17">
        <v>4.2344517464749099E-2</v>
      </c>
      <c r="AO550" s="17">
        <v>6.5085102262791295E-2</v>
      </c>
      <c r="AP550" s="17"/>
      <c r="AQ550" s="17">
        <v>4.42653277241951E-2</v>
      </c>
      <c r="AR550" s="17">
        <v>6.2839414512235195E-2</v>
      </c>
      <c r="AS550" s="17"/>
      <c r="AT550" s="17">
        <v>5.2589356195971902E-2</v>
      </c>
      <c r="AU550" s="17">
        <v>5.2260156152490599E-2</v>
      </c>
      <c r="AV550" s="17"/>
      <c r="AW550" s="17">
        <v>3.83026400913756E-2</v>
      </c>
      <c r="AX550" s="17">
        <v>6.8636072298626005E-2</v>
      </c>
      <c r="AY550" s="17"/>
      <c r="AZ550" s="17">
        <v>4.2568012940941702E-2</v>
      </c>
      <c r="BA550" s="17">
        <v>6.0977586565408699E-2</v>
      </c>
    </row>
    <row r="551" spans="2:53" x14ac:dyDescent="0.35">
      <c r="B551" t="s">
        <v>255</v>
      </c>
      <c r="C551" s="17">
        <v>2.7486627505757501E-2</v>
      </c>
      <c r="D551" s="17">
        <v>1.92719546163021E-2</v>
      </c>
      <c r="E551" s="17">
        <v>3.5726028977417001E-2</v>
      </c>
      <c r="F551" s="17"/>
      <c r="G551" s="17">
        <v>2.2384179052905701E-2</v>
      </c>
      <c r="H551" s="17">
        <v>7.1400687830406899E-3</v>
      </c>
      <c r="I551" s="17">
        <v>2.1610280959195899E-2</v>
      </c>
      <c r="J551" s="17">
        <v>3.5629035342611498E-2</v>
      </c>
      <c r="K551" s="17">
        <v>4.0597803191280001E-2</v>
      </c>
      <c r="L551" s="17">
        <v>6.0419129952217897E-2</v>
      </c>
      <c r="M551" s="17"/>
      <c r="N551" s="17">
        <v>2.1627311289590698E-2</v>
      </c>
      <c r="O551" s="17">
        <v>3.5445310535241498E-2</v>
      </c>
      <c r="P551" s="17">
        <v>5.3640335742732297E-2</v>
      </c>
      <c r="Q551" s="17">
        <v>2.3917972642762499E-2</v>
      </c>
      <c r="R551" s="17"/>
      <c r="S551" s="17">
        <v>2.0970971197257601E-2</v>
      </c>
      <c r="T551" s="17">
        <v>2.3211557545314801E-2</v>
      </c>
      <c r="U551" s="17">
        <v>4.29204995330301E-2</v>
      </c>
      <c r="V551" s="17">
        <v>4.1633669823370099E-2</v>
      </c>
      <c r="W551" s="17">
        <v>1.3474571251165701E-2</v>
      </c>
      <c r="X551" s="17">
        <v>3.5387894106733299E-2</v>
      </c>
      <c r="Y551" s="17">
        <v>1.71136857164235E-2</v>
      </c>
      <c r="Z551" s="17">
        <v>3.5521334510018501E-2</v>
      </c>
      <c r="AA551" s="17">
        <v>2.5412314089352701E-2</v>
      </c>
      <c r="AB551" s="17"/>
      <c r="AC551" s="17">
        <v>1.14251792646892E-2</v>
      </c>
      <c r="AD551" s="17">
        <v>0.10116551392140399</v>
      </c>
      <c r="AE551" s="17">
        <v>3.5729172468197301E-3</v>
      </c>
      <c r="AF551" s="17">
        <v>1.0281357902556E-2</v>
      </c>
      <c r="AG551" s="17">
        <v>1.6408023526381901E-2</v>
      </c>
      <c r="AH551" s="17">
        <v>0</v>
      </c>
      <c r="AI551" s="17">
        <v>4.6586411094702303E-2</v>
      </c>
      <c r="AJ551" s="17">
        <v>9.6258250335807694E-3</v>
      </c>
      <c r="AK551" s="17">
        <v>8.5941796979031801E-3</v>
      </c>
      <c r="AL551" s="17">
        <v>2.92163693766667E-2</v>
      </c>
      <c r="AM551" s="17"/>
      <c r="AN551" s="17">
        <v>2.9422586175702E-3</v>
      </c>
      <c r="AO551" s="17">
        <v>6.0364561823507502E-2</v>
      </c>
      <c r="AP551" s="17"/>
      <c r="AQ551" s="17">
        <v>1.03101934320243E-2</v>
      </c>
      <c r="AR551" s="17">
        <v>5.4174014284601398E-2</v>
      </c>
      <c r="AS551" s="17"/>
      <c r="AT551" s="17">
        <v>2.4469598140509401E-2</v>
      </c>
      <c r="AU551" s="17">
        <v>4.8966012842374701E-2</v>
      </c>
      <c r="AV551" s="17"/>
      <c r="AW551" s="17">
        <v>2.8779611978330601E-2</v>
      </c>
      <c r="AX551" s="17">
        <v>2.6107675672727301E-2</v>
      </c>
      <c r="AY551" s="17"/>
      <c r="AZ551" s="17">
        <v>4.6845193259633299E-3</v>
      </c>
      <c r="BA551" s="17">
        <v>4.9749112074436101E-2</v>
      </c>
    </row>
    <row r="552" spans="2:53" x14ac:dyDescent="0.35">
      <c r="B552" t="s">
        <v>69</v>
      </c>
      <c r="C552" s="17">
        <v>6.4490267580305599E-2</v>
      </c>
      <c r="D552" s="17">
        <v>4.0230475506920903E-2</v>
      </c>
      <c r="E552" s="17">
        <v>8.8808078798448195E-2</v>
      </c>
      <c r="F552" s="17"/>
      <c r="G552" s="17">
        <v>3.5908612712616E-2</v>
      </c>
      <c r="H552" s="17">
        <v>2.37749308392434E-2</v>
      </c>
      <c r="I552" s="17">
        <v>3.3756643074851801E-2</v>
      </c>
      <c r="J552" s="17">
        <v>6.8567845372350195E-2</v>
      </c>
      <c r="K552" s="17">
        <v>0.14933942515613899</v>
      </c>
      <c r="L552" s="17">
        <v>0.13070894466195501</v>
      </c>
      <c r="M552" s="17"/>
      <c r="N552" s="17">
        <v>4.4601985311948998E-2</v>
      </c>
      <c r="O552" s="17">
        <v>9.2970311683239104E-2</v>
      </c>
      <c r="P552" s="17">
        <v>0.126575126188711</v>
      </c>
      <c r="Q552" s="17">
        <v>0.143957148365671</v>
      </c>
      <c r="R552" s="17"/>
      <c r="S552" s="17">
        <v>4.1083933908592898E-2</v>
      </c>
      <c r="T552" s="17">
        <v>9.2935089269464505E-2</v>
      </c>
      <c r="U552" s="17">
        <v>9.6258595667452401E-2</v>
      </c>
      <c r="V552" s="17">
        <v>4.7488932755268602E-2</v>
      </c>
      <c r="W552" s="17">
        <v>6.7201790693468405E-2</v>
      </c>
      <c r="X552" s="17">
        <v>5.5031121009742397E-2</v>
      </c>
      <c r="Y552" s="17">
        <v>9.6080575796990003E-2</v>
      </c>
      <c r="Z552" s="17">
        <v>1.7591022846608299E-2</v>
      </c>
      <c r="AA552" s="17">
        <v>4.7462261817087403E-2</v>
      </c>
      <c r="AB552" s="17"/>
      <c r="AC552" s="17">
        <v>4.6855497051415902E-2</v>
      </c>
      <c r="AD552" s="17">
        <v>5.7986814144294199E-2</v>
      </c>
      <c r="AE552" s="17">
        <v>2.3147096635823101E-2</v>
      </c>
      <c r="AF552" s="17">
        <v>1.7792449067721101E-2</v>
      </c>
      <c r="AG552" s="17">
        <v>2.9119664778783201E-2</v>
      </c>
      <c r="AH552" s="17">
        <v>0.129405560195582</v>
      </c>
      <c r="AI552" s="17">
        <v>7.8112133949372206E-2</v>
      </c>
      <c r="AJ552" s="17">
        <v>3.0373025938379001E-2</v>
      </c>
      <c r="AK552" s="17">
        <v>3.3602888194506401E-2</v>
      </c>
      <c r="AL552" s="17">
        <v>7.7627390765320506E-2</v>
      </c>
      <c r="AM552" s="17"/>
      <c r="AN552" s="17">
        <v>1.5891146544334399E-2</v>
      </c>
      <c r="AO552" s="17">
        <v>0.124854646931821</v>
      </c>
      <c r="AP552" s="17"/>
      <c r="AQ552" s="17">
        <v>2.2645156674266E-2</v>
      </c>
      <c r="AR552" s="17">
        <v>0.114647315412627</v>
      </c>
      <c r="AS552" s="17"/>
      <c r="AT552" s="17">
        <v>3.68957631078125E-2</v>
      </c>
      <c r="AU552" s="17">
        <v>0.20674152709183799</v>
      </c>
      <c r="AV552" s="17"/>
      <c r="AW552" s="17">
        <v>8.7402769633489696E-2</v>
      </c>
      <c r="AX552" s="17">
        <v>3.4312786725433503E-2</v>
      </c>
      <c r="AY552" s="17"/>
      <c r="AZ552" s="17">
        <v>1.1187515993989299E-2</v>
      </c>
      <c r="BA552" s="17">
        <v>0.116531582150948</v>
      </c>
    </row>
    <row r="553" spans="2:53"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row>
    <row r="554" spans="2:53" x14ac:dyDescent="0.35">
      <c r="B554" s="6" t="s">
        <v>258</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row>
    <row r="555" spans="2:53" x14ac:dyDescent="0.35">
      <c r="B555" s="24" t="s">
        <v>72</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row>
    <row r="556" spans="2:53" x14ac:dyDescent="0.35">
      <c r="B556" t="s">
        <v>251</v>
      </c>
      <c r="C556" s="17">
        <v>0.195275896985764</v>
      </c>
      <c r="D556" s="17">
        <v>0.20679972457493201</v>
      </c>
      <c r="E556" s="17">
        <v>0.18338829598366099</v>
      </c>
      <c r="F556" s="17"/>
      <c r="G556" s="17">
        <v>0.27224630811355899</v>
      </c>
      <c r="H556" s="17">
        <v>0.226138487024378</v>
      </c>
      <c r="I556" s="17">
        <v>0.23677268635840601</v>
      </c>
      <c r="J556" s="17">
        <v>0.182480395932378</v>
      </c>
      <c r="K556" s="17">
        <v>0.118270717112247</v>
      </c>
      <c r="L556" s="17">
        <v>9.6500526164281702E-2</v>
      </c>
      <c r="M556" s="17"/>
      <c r="N556" s="17">
        <v>0.19776791866257501</v>
      </c>
      <c r="O556" s="17">
        <v>0.17883033020257699</v>
      </c>
      <c r="P556" s="17">
        <v>0.18875917280992799</v>
      </c>
      <c r="Q556" s="17">
        <v>0.227641015759736</v>
      </c>
      <c r="R556" s="17"/>
      <c r="S556" s="17">
        <v>0.19799425051593</v>
      </c>
      <c r="T556" s="17">
        <v>0.125670641270097</v>
      </c>
      <c r="U556" s="17">
        <v>0.159240408146786</v>
      </c>
      <c r="V556" s="17">
        <v>0.24951205819802999</v>
      </c>
      <c r="W556" s="17">
        <v>0.19418382680818699</v>
      </c>
      <c r="X556" s="17">
        <v>0.231369016463397</v>
      </c>
      <c r="Y556" s="17">
        <v>0.187433190882002</v>
      </c>
      <c r="Z556" s="17">
        <v>0.29651572003846099</v>
      </c>
      <c r="AA556" s="17">
        <v>0.19941731792800499</v>
      </c>
      <c r="AB556" s="17"/>
      <c r="AC556" s="17">
        <v>0.16632019348983701</v>
      </c>
      <c r="AD556" s="17">
        <v>9.2574363854571906E-2</v>
      </c>
      <c r="AE556" s="17">
        <v>0.23234989349888699</v>
      </c>
      <c r="AF556" s="17">
        <v>0.26164678683241299</v>
      </c>
      <c r="AG556" s="17">
        <v>0.19730218814674499</v>
      </c>
      <c r="AH556" s="17">
        <v>0.27023157807897302</v>
      </c>
      <c r="AI556" s="17">
        <v>0.15810915590626901</v>
      </c>
      <c r="AJ556" s="17">
        <v>0.208397263995898</v>
      </c>
      <c r="AK556" s="17">
        <v>0.14894090418285999</v>
      </c>
      <c r="AL556" s="17">
        <v>0.20387237066279501</v>
      </c>
      <c r="AM556" s="17"/>
      <c r="AN556" s="17">
        <v>0.26609530556661098</v>
      </c>
      <c r="AO556" s="17">
        <v>0.110624889875803</v>
      </c>
      <c r="AP556" s="17"/>
      <c r="AQ556" s="17">
        <v>0.24021449575610199</v>
      </c>
      <c r="AR556" s="17">
        <v>0.13220071191520399</v>
      </c>
      <c r="AS556" s="17"/>
      <c r="AT556" s="17">
        <v>0.20837821204398599</v>
      </c>
      <c r="AU556" s="17">
        <v>0.116466398961446</v>
      </c>
      <c r="AV556" s="17"/>
      <c r="AW556" s="17">
        <v>0.20266622913107399</v>
      </c>
      <c r="AX556" s="17">
        <v>0.186765338260687</v>
      </c>
      <c r="AY556" s="17"/>
      <c r="AZ556" s="17">
        <v>0.28698770553231001</v>
      </c>
      <c r="BA556" s="17">
        <v>0.105734495531388</v>
      </c>
    </row>
    <row r="557" spans="2:53" x14ac:dyDescent="0.35">
      <c r="B557" t="s">
        <v>252</v>
      </c>
      <c r="C557" s="17">
        <v>0.395446859208549</v>
      </c>
      <c r="D557" s="17">
        <v>0.40865495135281599</v>
      </c>
      <c r="E557" s="17">
        <v>0.382594536421488</v>
      </c>
      <c r="F557" s="17"/>
      <c r="G557" s="17">
        <v>0.45177018523870799</v>
      </c>
      <c r="H557" s="17">
        <v>0.44065786576959098</v>
      </c>
      <c r="I557" s="17">
        <v>0.41502013504257201</v>
      </c>
      <c r="J557" s="17">
        <v>0.38477426381638602</v>
      </c>
      <c r="K557" s="17">
        <v>0.33631154599648799</v>
      </c>
      <c r="L557" s="17">
        <v>0.30717378746452101</v>
      </c>
      <c r="M557" s="17"/>
      <c r="N557" s="17">
        <v>0.42634049466860002</v>
      </c>
      <c r="O557" s="17">
        <v>0.32272273237009302</v>
      </c>
      <c r="P557" s="17">
        <v>0.317915092267401</v>
      </c>
      <c r="Q557" s="17">
        <v>0.26163637067961898</v>
      </c>
      <c r="R557" s="17"/>
      <c r="S557" s="17">
        <v>0.40089922593280303</v>
      </c>
      <c r="T557" s="17">
        <v>0.39738514916030399</v>
      </c>
      <c r="U557" s="17">
        <v>0.37345595907245799</v>
      </c>
      <c r="V557" s="17">
        <v>0.36675105543549402</v>
      </c>
      <c r="W557" s="17">
        <v>0.41054016734084298</v>
      </c>
      <c r="X557" s="17">
        <v>0.411906233671404</v>
      </c>
      <c r="Y557" s="17">
        <v>0.39858161893481803</v>
      </c>
      <c r="Z557" s="17">
        <v>0.39360564013090299</v>
      </c>
      <c r="AA557" s="17">
        <v>0.40271583728044202</v>
      </c>
      <c r="AB557" s="17"/>
      <c r="AC557" s="17">
        <v>0.46166431284539799</v>
      </c>
      <c r="AD557" s="17">
        <v>0.32062731593890198</v>
      </c>
      <c r="AE557" s="17">
        <v>0.43325270451903902</v>
      </c>
      <c r="AF557" s="17">
        <v>0.46445424177066802</v>
      </c>
      <c r="AG557" s="17">
        <v>0.54272448103326398</v>
      </c>
      <c r="AH557" s="17">
        <v>0.340246117529377</v>
      </c>
      <c r="AI557" s="17">
        <v>0.35199816874001599</v>
      </c>
      <c r="AJ557" s="17">
        <v>0.36460465458265701</v>
      </c>
      <c r="AK557" s="17">
        <v>0.54574781577922504</v>
      </c>
      <c r="AL557" s="17">
        <v>0.32012241741321301</v>
      </c>
      <c r="AM557" s="17"/>
      <c r="AN557" s="17">
        <v>0.43745265383367199</v>
      </c>
      <c r="AO557" s="17">
        <v>0.337088017893166</v>
      </c>
      <c r="AP557" s="17"/>
      <c r="AQ557" s="17">
        <v>0.43678272340201102</v>
      </c>
      <c r="AR557" s="17">
        <v>0.34628396009058898</v>
      </c>
      <c r="AS557" s="17"/>
      <c r="AT557" s="17">
        <v>0.413547817642822</v>
      </c>
      <c r="AU557" s="17">
        <v>0.30073316478874901</v>
      </c>
      <c r="AV557" s="17"/>
      <c r="AW557" s="17">
        <v>0.38162454657223299</v>
      </c>
      <c r="AX557" s="17">
        <v>0.41384498154557903</v>
      </c>
      <c r="AY557" s="17"/>
      <c r="AZ557" s="17">
        <v>0.45141751686727999</v>
      </c>
      <c r="BA557" s="17">
        <v>0.34080077593408797</v>
      </c>
    </row>
    <row r="558" spans="2:53" x14ac:dyDescent="0.35">
      <c r="B558" t="s">
        <v>253</v>
      </c>
      <c r="C558" s="17">
        <v>0.206626455766621</v>
      </c>
      <c r="D558" s="17">
        <v>0.22034372165331301</v>
      </c>
      <c r="E558" s="17">
        <v>0.19273487703602901</v>
      </c>
      <c r="F558" s="17"/>
      <c r="G558" s="17">
        <v>0.170982802931405</v>
      </c>
      <c r="H558" s="17">
        <v>0.20237578957575</v>
      </c>
      <c r="I558" s="17">
        <v>0.19378940534344799</v>
      </c>
      <c r="J558" s="17">
        <v>0.22013726101223899</v>
      </c>
      <c r="K558" s="17">
        <v>0.214110891177163</v>
      </c>
      <c r="L558" s="17">
        <v>0.234252061687445</v>
      </c>
      <c r="M558" s="17"/>
      <c r="N558" s="17">
        <v>0.206204007386382</v>
      </c>
      <c r="O558" s="17">
        <v>0.21921588931579</v>
      </c>
      <c r="P558" s="17">
        <v>0.223049843686393</v>
      </c>
      <c r="Q558" s="17">
        <v>0.153394894902708</v>
      </c>
      <c r="R558" s="17"/>
      <c r="S558" s="17">
        <v>0.21284243333629099</v>
      </c>
      <c r="T558" s="17">
        <v>0.259845054162617</v>
      </c>
      <c r="U558" s="17">
        <v>0.19434771268120299</v>
      </c>
      <c r="V558" s="17">
        <v>0.17918205114965</v>
      </c>
      <c r="W558" s="17">
        <v>0.211921836085634</v>
      </c>
      <c r="X558" s="17">
        <v>0.17821198172186101</v>
      </c>
      <c r="Y558" s="17">
        <v>0.17284696356068999</v>
      </c>
      <c r="Z558" s="17">
        <v>0.176928099659275</v>
      </c>
      <c r="AA558" s="17">
        <v>0.22172668174098201</v>
      </c>
      <c r="AB558" s="17"/>
      <c r="AC558" s="17">
        <v>0.25187966586642502</v>
      </c>
      <c r="AD558" s="17">
        <v>0.27571575766428602</v>
      </c>
      <c r="AE558" s="17">
        <v>0.18787852490226101</v>
      </c>
      <c r="AF558" s="17">
        <v>0.163265005861154</v>
      </c>
      <c r="AG558" s="17">
        <v>7.8158207796220194E-2</v>
      </c>
      <c r="AH558" s="17">
        <v>0.23483568519290601</v>
      </c>
      <c r="AI558" s="17">
        <v>0.20914306724860299</v>
      </c>
      <c r="AJ558" s="17">
        <v>0.28177213139764801</v>
      </c>
      <c r="AK558" s="17">
        <v>0.215525627826118</v>
      </c>
      <c r="AL558" s="17">
        <v>0.21736774379377199</v>
      </c>
      <c r="AM558" s="17"/>
      <c r="AN558" s="17">
        <v>0.20368625626330999</v>
      </c>
      <c r="AO558" s="17">
        <v>0.20902566934337999</v>
      </c>
      <c r="AP558" s="17"/>
      <c r="AQ558" s="17">
        <v>0.209810483763438</v>
      </c>
      <c r="AR558" s="17">
        <v>0.199759242833704</v>
      </c>
      <c r="AS558" s="17"/>
      <c r="AT558" s="17">
        <v>0.21303631797863101</v>
      </c>
      <c r="AU558" s="17">
        <v>0.18374470543195301</v>
      </c>
      <c r="AV558" s="17"/>
      <c r="AW558" s="17">
        <v>0.18530681345887601</v>
      </c>
      <c r="AX558" s="17">
        <v>0.23238733254317001</v>
      </c>
      <c r="AY558" s="17"/>
      <c r="AZ558" s="17">
        <v>0.18205336135904501</v>
      </c>
      <c r="BA558" s="17">
        <v>0.230618015263655</v>
      </c>
    </row>
    <row r="559" spans="2:53" x14ac:dyDescent="0.35">
      <c r="B559" t="s">
        <v>254</v>
      </c>
      <c r="C559" s="17">
        <v>8.7963091080356604E-2</v>
      </c>
      <c r="D559" s="17">
        <v>8.3311328493891307E-2</v>
      </c>
      <c r="E559" s="17">
        <v>9.2693990779897303E-2</v>
      </c>
      <c r="F559" s="17"/>
      <c r="G559" s="17">
        <v>4.7540244146441299E-2</v>
      </c>
      <c r="H559" s="17">
        <v>7.8561260052629395E-2</v>
      </c>
      <c r="I559" s="17">
        <v>9.2374921056237305E-2</v>
      </c>
      <c r="J559" s="17">
        <v>8.15276028482501E-2</v>
      </c>
      <c r="K559" s="17">
        <v>0.105702368454677</v>
      </c>
      <c r="L559" s="17">
        <v>0.10865944549877</v>
      </c>
      <c r="M559" s="17"/>
      <c r="N559" s="17">
        <v>8.6872488448382607E-2</v>
      </c>
      <c r="O559" s="17">
        <v>0.107739919717177</v>
      </c>
      <c r="P559" s="17">
        <v>6.3910755176980805E-2</v>
      </c>
      <c r="Q559" s="17">
        <v>0.12950384137264001</v>
      </c>
      <c r="R559" s="17"/>
      <c r="S559" s="17">
        <v>9.9884798829487406E-2</v>
      </c>
      <c r="T559" s="17">
        <v>7.8848211998816004E-2</v>
      </c>
      <c r="U559" s="17">
        <v>9.0662852843333405E-2</v>
      </c>
      <c r="V559" s="17">
        <v>0.100253173245461</v>
      </c>
      <c r="W559" s="17">
        <v>7.8202513964325995E-2</v>
      </c>
      <c r="X559" s="17">
        <v>7.6398046897485805E-2</v>
      </c>
      <c r="Y559" s="17">
        <v>0.10031813073540299</v>
      </c>
      <c r="Z559" s="17">
        <v>6.6475271271377298E-2</v>
      </c>
      <c r="AA559" s="17">
        <v>8.6453751590755606E-2</v>
      </c>
      <c r="AB559" s="17"/>
      <c r="AC559" s="17">
        <v>5.4047329675721199E-2</v>
      </c>
      <c r="AD559" s="17">
        <v>0.136892006672207</v>
      </c>
      <c r="AE559" s="17">
        <v>8.3603467851735003E-2</v>
      </c>
      <c r="AF559" s="17">
        <v>7.3301321409976403E-2</v>
      </c>
      <c r="AG559" s="17">
        <v>7.8976694520254007E-2</v>
      </c>
      <c r="AH559" s="17">
        <v>6.8858392361681703E-2</v>
      </c>
      <c r="AI559" s="17">
        <v>0.128145773375264</v>
      </c>
      <c r="AJ559" s="17">
        <v>7.1477353934668003E-2</v>
      </c>
      <c r="AK559" s="17">
        <v>6.8320597504997402E-2</v>
      </c>
      <c r="AL559" s="17">
        <v>8.3642800799909794E-2</v>
      </c>
      <c r="AM559" s="17"/>
      <c r="AN559" s="17">
        <v>6.9043454480241295E-2</v>
      </c>
      <c r="AO559" s="17">
        <v>0.11401481166939099</v>
      </c>
      <c r="AP559" s="17"/>
      <c r="AQ559" s="17">
        <v>7.4288891247537694E-2</v>
      </c>
      <c r="AR559" s="17">
        <v>0.10818619516809599</v>
      </c>
      <c r="AS559" s="17"/>
      <c r="AT559" s="17">
        <v>8.25500845256191E-2</v>
      </c>
      <c r="AU559" s="17">
        <v>0.116158672119619</v>
      </c>
      <c r="AV559" s="17"/>
      <c r="AW559" s="17">
        <v>8.7668260587602603E-2</v>
      </c>
      <c r="AX559" s="17">
        <v>8.8360234949855399E-2</v>
      </c>
      <c r="AY559" s="17"/>
      <c r="AZ559" s="17">
        <v>6.13002632865743E-2</v>
      </c>
      <c r="BA559" s="17">
        <v>0.11399492934882</v>
      </c>
    </row>
    <row r="560" spans="2:53" x14ac:dyDescent="0.35">
      <c r="B560" t="s">
        <v>255</v>
      </c>
      <c r="C560" s="17">
        <v>4.2589784202613799E-2</v>
      </c>
      <c r="D560" s="17">
        <v>2.7726150795208199E-2</v>
      </c>
      <c r="E560" s="17">
        <v>5.7491733842535801E-2</v>
      </c>
      <c r="F560" s="17"/>
      <c r="G560" s="17">
        <v>2.5099478561495601E-2</v>
      </c>
      <c r="H560" s="17">
        <v>1.8811618320166801E-2</v>
      </c>
      <c r="I560" s="17">
        <v>2.2011829396512E-2</v>
      </c>
      <c r="J560" s="17">
        <v>5.3594789875707899E-2</v>
      </c>
      <c r="K560" s="17">
        <v>8.1730472469063203E-2</v>
      </c>
      <c r="L560" s="17">
        <v>8.6790632766201997E-2</v>
      </c>
      <c r="M560" s="17"/>
      <c r="N560" s="17">
        <v>3.1851518650406897E-2</v>
      </c>
      <c r="O560" s="17">
        <v>6.4657672661950299E-2</v>
      </c>
      <c r="P560" s="17">
        <v>6.1743233104420203E-2</v>
      </c>
      <c r="Q560" s="17">
        <v>9.8330584059270906E-2</v>
      </c>
      <c r="R560" s="17"/>
      <c r="S560" s="17">
        <v>3.3334487187391203E-2</v>
      </c>
      <c r="T560" s="17">
        <v>3.1406689667071601E-2</v>
      </c>
      <c r="U560" s="17">
        <v>9.3654199853496406E-2</v>
      </c>
      <c r="V560" s="17">
        <v>4.16336713354062E-2</v>
      </c>
      <c r="W560" s="17">
        <v>2.90808607855805E-2</v>
      </c>
      <c r="X560" s="17">
        <v>4.3185030075147998E-2</v>
      </c>
      <c r="Y560" s="17">
        <v>3.84649234865026E-2</v>
      </c>
      <c r="Z560" s="17">
        <v>4.8884246053375699E-2</v>
      </c>
      <c r="AA560" s="17">
        <v>3.8991490006292699E-2</v>
      </c>
      <c r="AB560" s="17"/>
      <c r="AC560" s="17">
        <v>2.0715917273434699E-2</v>
      </c>
      <c r="AD560" s="17">
        <v>9.2291439901675904E-2</v>
      </c>
      <c r="AE560" s="17">
        <v>1.42747129725479E-2</v>
      </c>
      <c r="AF560" s="17">
        <v>1.39687718071386E-2</v>
      </c>
      <c r="AG560" s="17">
        <v>2.9119665450328801E-2</v>
      </c>
      <c r="AH560" s="17">
        <v>1.4012574441471901E-2</v>
      </c>
      <c r="AI560" s="17">
        <v>6.1635688555028899E-2</v>
      </c>
      <c r="AJ560" s="17">
        <v>9.6258250335807694E-3</v>
      </c>
      <c r="AK560" s="17">
        <v>8.5941796979031801E-3</v>
      </c>
      <c r="AL560" s="17">
        <v>8.3220992529303997E-2</v>
      </c>
      <c r="AM560" s="17"/>
      <c r="AN560" s="17">
        <v>6.1825691957026396E-3</v>
      </c>
      <c r="AO560" s="17">
        <v>8.9617586642756805E-2</v>
      </c>
      <c r="AP560" s="17"/>
      <c r="AQ560" s="17">
        <v>1.3490511252587E-2</v>
      </c>
      <c r="AR560" s="17">
        <v>8.4318417960337094E-2</v>
      </c>
      <c r="AS560" s="17"/>
      <c r="AT560" s="17">
        <v>3.8931877991340902E-2</v>
      </c>
      <c r="AU560" s="17">
        <v>6.9490585710516306E-2</v>
      </c>
      <c r="AV560" s="17"/>
      <c r="AW560" s="17">
        <v>4.6693028142618602E-2</v>
      </c>
      <c r="AX560" s="17">
        <v>3.7916240595394501E-2</v>
      </c>
      <c r="AY560" s="17"/>
      <c r="AZ560" s="17">
        <v>5.8531668590120099E-3</v>
      </c>
      <c r="BA560" s="17">
        <v>7.8457010612938097E-2</v>
      </c>
    </row>
    <row r="561" spans="2:53" x14ac:dyDescent="0.35">
      <c r="B561" t="s">
        <v>69</v>
      </c>
      <c r="C561" s="17">
        <v>7.20979127560957E-2</v>
      </c>
      <c r="D561" s="17">
        <v>5.3164123129838897E-2</v>
      </c>
      <c r="E561" s="17">
        <v>9.1096565936388402E-2</v>
      </c>
      <c r="F561" s="17"/>
      <c r="G561" s="17">
        <v>3.2360981008390903E-2</v>
      </c>
      <c r="H561" s="17">
        <v>3.3454979257484703E-2</v>
      </c>
      <c r="I561" s="17">
        <v>4.0031022802824702E-2</v>
      </c>
      <c r="J561" s="17">
        <v>7.7485686515039995E-2</v>
      </c>
      <c r="K561" s="17">
        <v>0.143874004790361</v>
      </c>
      <c r="L561" s="17">
        <v>0.16662354641877999</v>
      </c>
      <c r="M561" s="17"/>
      <c r="N561" s="17">
        <v>5.0963572183653501E-2</v>
      </c>
      <c r="O561" s="17">
        <v>0.106833455732412</v>
      </c>
      <c r="P561" s="17">
        <v>0.14462190295487701</v>
      </c>
      <c r="Q561" s="17">
        <v>0.12949329322602701</v>
      </c>
      <c r="R561" s="17"/>
      <c r="S561" s="17">
        <v>5.5044804198097999E-2</v>
      </c>
      <c r="T561" s="17">
        <v>0.10684425374109401</v>
      </c>
      <c r="U561" s="17">
        <v>8.8638867402723101E-2</v>
      </c>
      <c r="V561" s="17">
        <v>6.2667990635959001E-2</v>
      </c>
      <c r="W561" s="17">
        <v>7.6070795015429599E-2</v>
      </c>
      <c r="X561" s="17">
        <v>5.8929691170705199E-2</v>
      </c>
      <c r="Y561" s="17">
        <v>0.102355172400585</v>
      </c>
      <c r="Z561" s="17">
        <v>1.7591022846608299E-2</v>
      </c>
      <c r="AA561" s="17">
        <v>5.0694921453523702E-2</v>
      </c>
      <c r="AB561" s="17"/>
      <c r="AC561" s="17">
        <v>4.5372580849184101E-2</v>
      </c>
      <c r="AD561" s="17">
        <v>8.1899115968356903E-2</v>
      </c>
      <c r="AE561" s="17">
        <v>4.8640696255530101E-2</v>
      </c>
      <c r="AF561" s="17">
        <v>2.3363872318649E-2</v>
      </c>
      <c r="AG561" s="17">
        <v>7.3718763053188002E-2</v>
      </c>
      <c r="AH561" s="17">
        <v>7.1815652395591095E-2</v>
      </c>
      <c r="AI561" s="17">
        <v>9.0968146174818798E-2</v>
      </c>
      <c r="AJ561" s="17">
        <v>6.41227710555487E-2</v>
      </c>
      <c r="AK561" s="17">
        <v>1.28708750088965E-2</v>
      </c>
      <c r="AL561" s="17">
        <v>9.17736748010064E-2</v>
      </c>
      <c r="AM561" s="17"/>
      <c r="AN561" s="17">
        <v>1.7539760660463002E-2</v>
      </c>
      <c r="AO561" s="17">
        <v>0.139629024575502</v>
      </c>
      <c r="AP561" s="17"/>
      <c r="AQ561" s="17">
        <v>2.5412894578324699E-2</v>
      </c>
      <c r="AR561" s="17">
        <v>0.12925147203207099</v>
      </c>
      <c r="AS561" s="17"/>
      <c r="AT561" s="17">
        <v>4.35556898176006E-2</v>
      </c>
      <c r="AU561" s="17">
        <v>0.21340647298771701</v>
      </c>
      <c r="AV561" s="17"/>
      <c r="AW561" s="17">
        <v>9.6041122107595703E-2</v>
      </c>
      <c r="AX561" s="17">
        <v>4.0725872105313601E-2</v>
      </c>
      <c r="AY561" s="17"/>
      <c r="AZ561" s="17">
        <v>1.2387986095778901E-2</v>
      </c>
      <c r="BA561" s="17">
        <v>0.13039477330911101</v>
      </c>
    </row>
    <row r="562" spans="2:53" x14ac:dyDescent="0.35">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row>
    <row r="563" spans="2:53" x14ac:dyDescent="0.35">
      <c r="B563" s="6" t="s">
        <v>259</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row>
    <row r="564" spans="2:53" x14ac:dyDescent="0.35">
      <c r="B564" s="24" t="s">
        <v>72</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row>
    <row r="565" spans="2:53" x14ac:dyDescent="0.35">
      <c r="B565" t="s">
        <v>251</v>
      </c>
      <c r="C565" s="17">
        <v>0.16349657453966601</v>
      </c>
      <c r="D565" s="17">
        <v>0.17221385030450301</v>
      </c>
      <c r="E565" s="17">
        <v>0.15492639083318999</v>
      </c>
      <c r="F565" s="17"/>
      <c r="G565" s="17">
        <v>0.185636604202812</v>
      </c>
      <c r="H565" s="17">
        <v>0.18473623991470001</v>
      </c>
      <c r="I565" s="17">
        <v>0.21209778126457099</v>
      </c>
      <c r="J565" s="17">
        <v>0.170418713871623</v>
      </c>
      <c r="K565" s="17">
        <v>6.9043436513037307E-2</v>
      </c>
      <c r="L565" s="17">
        <v>7.8993687329810797E-2</v>
      </c>
      <c r="M565" s="17"/>
      <c r="N565" s="17">
        <v>0.17069858517887801</v>
      </c>
      <c r="O565" s="17">
        <v>0.122129904309503</v>
      </c>
      <c r="P565" s="17">
        <v>0.17540936055121401</v>
      </c>
      <c r="Q565" s="17">
        <v>0.119524082528891</v>
      </c>
      <c r="R565" s="17"/>
      <c r="S565" s="17">
        <v>0.177082610864744</v>
      </c>
      <c r="T565" s="17">
        <v>0.10648882969770899</v>
      </c>
      <c r="U565" s="17">
        <v>0.133970297783747</v>
      </c>
      <c r="V565" s="17">
        <v>0.14159686480340899</v>
      </c>
      <c r="W565" s="17">
        <v>0.20996117977953099</v>
      </c>
      <c r="X565" s="17">
        <v>0.15886952454988501</v>
      </c>
      <c r="Y565" s="17">
        <v>0.14489418894636699</v>
      </c>
      <c r="Z565" s="17">
        <v>0.30953933732584499</v>
      </c>
      <c r="AA565" s="17">
        <v>0.18784359470407</v>
      </c>
      <c r="AB565" s="17"/>
      <c r="AC565" s="17">
        <v>0.140709505273342</v>
      </c>
      <c r="AD565" s="17">
        <v>9.8648710678147705E-2</v>
      </c>
      <c r="AE565" s="17">
        <v>0.15464152163827599</v>
      </c>
      <c r="AF565" s="17">
        <v>0.24106242383318999</v>
      </c>
      <c r="AG565" s="17">
        <v>0.198605767161183</v>
      </c>
      <c r="AH565" s="17">
        <v>0.20470458253874499</v>
      </c>
      <c r="AI565" s="17">
        <v>0.126301086971599</v>
      </c>
      <c r="AJ565" s="17">
        <v>0.16325808407988299</v>
      </c>
      <c r="AK565" s="17">
        <v>0.108205126039689</v>
      </c>
      <c r="AL565" s="17">
        <v>0.19633363918441299</v>
      </c>
      <c r="AM565" s="17"/>
      <c r="AN565" s="17">
        <v>0.23281403273858101</v>
      </c>
      <c r="AO565" s="17">
        <v>7.9496735486884199E-2</v>
      </c>
      <c r="AP565" s="17"/>
      <c r="AQ565" s="17">
        <v>0.22643266968360701</v>
      </c>
      <c r="AR565" s="17">
        <v>7.6483252464932303E-2</v>
      </c>
      <c r="AS565" s="17"/>
      <c r="AT565" s="17">
        <v>0.17223642629688199</v>
      </c>
      <c r="AU565" s="17">
        <v>0.112199658538732</v>
      </c>
      <c r="AV565" s="17"/>
      <c r="AW565" s="17">
        <v>0.186181211857158</v>
      </c>
      <c r="AX565" s="17">
        <v>0.13717949094420701</v>
      </c>
      <c r="AY565" s="17"/>
      <c r="AZ565" s="17">
        <v>0.24757347764526899</v>
      </c>
      <c r="BA565" s="17">
        <v>8.1409394564378096E-2</v>
      </c>
    </row>
    <row r="566" spans="2:53" x14ac:dyDescent="0.35">
      <c r="B566" t="s">
        <v>252</v>
      </c>
      <c r="C566" s="17">
        <v>0.35259247859980603</v>
      </c>
      <c r="D566" s="17">
        <v>0.38091524790679898</v>
      </c>
      <c r="E566" s="17">
        <v>0.32404746815709301</v>
      </c>
      <c r="F566" s="17"/>
      <c r="G566" s="17">
        <v>0.44225689190746398</v>
      </c>
      <c r="H566" s="17">
        <v>0.41926907469605201</v>
      </c>
      <c r="I566" s="17">
        <v>0.38478599517567103</v>
      </c>
      <c r="J566" s="17">
        <v>0.32313786849153597</v>
      </c>
      <c r="K566" s="17">
        <v>0.27045129571001297</v>
      </c>
      <c r="L566" s="17">
        <v>0.23606151076726001</v>
      </c>
      <c r="M566" s="17"/>
      <c r="N566" s="17">
        <v>0.36263057661181702</v>
      </c>
      <c r="O566" s="17">
        <v>0.33744471737918103</v>
      </c>
      <c r="P566" s="17">
        <v>0.33026027216307902</v>
      </c>
      <c r="Q566" s="17">
        <v>0.30106179575164599</v>
      </c>
      <c r="R566" s="17"/>
      <c r="S566" s="17">
        <v>0.39826586974823103</v>
      </c>
      <c r="T566" s="17">
        <v>0.300598026263315</v>
      </c>
      <c r="U566" s="17">
        <v>0.29764561778702597</v>
      </c>
      <c r="V566" s="17">
        <v>0.35518552897805999</v>
      </c>
      <c r="W566" s="17">
        <v>0.40610566505137302</v>
      </c>
      <c r="X566" s="17">
        <v>0.37246939258191403</v>
      </c>
      <c r="Y566" s="17">
        <v>0.35587912755706402</v>
      </c>
      <c r="Z566" s="17">
        <v>0.26590107990446898</v>
      </c>
      <c r="AA566" s="17">
        <v>0.37879014492791502</v>
      </c>
      <c r="AB566" s="17"/>
      <c r="AC566" s="17">
        <v>0.37635193416489698</v>
      </c>
      <c r="AD566" s="17">
        <v>0.215208498769245</v>
      </c>
      <c r="AE566" s="17">
        <v>0.414737150360522</v>
      </c>
      <c r="AF566" s="17">
        <v>0.413629334706416</v>
      </c>
      <c r="AG566" s="17">
        <v>0.31190350306028802</v>
      </c>
      <c r="AH566" s="17">
        <v>0.28685287814869498</v>
      </c>
      <c r="AI566" s="17">
        <v>0.33068503116618098</v>
      </c>
      <c r="AJ566" s="17">
        <v>0.37300148707872299</v>
      </c>
      <c r="AK566" s="17">
        <v>0.47303373140966698</v>
      </c>
      <c r="AL566" s="17">
        <v>0.30259308963644899</v>
      </c>
      <c r="AM566" s="17"/>
      <c r="AN566" s="17">
        <v>0.411131543251682</v>
      </c>
      <c r="AO566" s="17">
        <v>0.275638009966021</v>
      </c>
      <c r="AP566" s="17"/>
      <c r="AQ566" s="17">
        <v>0.40272596781155801</v>
      </c>
      <c r="AR566" s="17">
        <v>0.28268370789214398</v>
      </c>
      <c r="AS566" s="17"/>
      <c r="AT566" s="17">
        <v>0.36558599259796198</v>
      </c>
      <c r="AU566" s="17">
        <v>0.28556267250773498</v>
      </c>
      <c r="AV566" s="17"/>
      <c r="AW566" s="17">
        <v>0.33300834877039998</v>
      </c>
      <c r="AX566" s="17">
        <v>0.37678296254117299</v>
      </c>
      <c r="AY566" s="17"/>
      <c r="AZ566" s="17">
        <v>0.42007999898063197</v>
      </c>
      <c r="BA566" s="17">
        <v>0.28670208507961897</v>
      </c>
    </row>
    <row r="567" spans="2:53" x14ac:dyDescent="0.35">
      <c r="B567" t="s">
        <v>253</v>
      </c>
      <c r="C567" s="17">
        <v>0.24303731579023399</v>
      </c>
      <c r="D567" s="17">
        <v>0.24696296972471199</v>
      </c>
      <c r="E567" s="17">
        <v>0.23933031374343799</v>
      </c>
      <c r="F567" s="17"/>
      <c r="G567" s="17">
        <v>0.248358304477035</v>
      </c>
      <c r="H567" s="17">
        <v>0.23081103617997401</v>
      </c>
      <c r="I567" s="17">
        <v>0.248375301897619</v>
      </c>
      <c r="J567" s="17">
        <v>0.24165385845211801</v>
      </c>
      <c r="K567" s="17">
        <v>0.254936430154791</v>
      </c>
      <c r="L567" s="17">
        <v>0.23549557933585499</v>
      </c>
      <c r="M567" s="17"/>
      <c r="N567" s="17">
        <v>0.255627036566697</v>
      </c>
      <c r="O567" s="17">
        <v>0.198167107595034</v>
      </c>
      <c r="P567" s="17">
        <v>0.215782049355803</v>
      </c>
      <c r="Q567" s="17">
        <v>0.21535643364204299</v>
      </c>
      <c r="R567" s="17"/>
      <c r="S567" s="17">
        <v>0.23053006090396699</v>
      </c>
      <c r="T567" s="17">
        <v>0.31907006977154401</v>
      </c>
      <c r="U567" s="17">
        <v>0.21701341969816099</v>
      </c>
      <c r="V567" s="17">
        <v>0.22710593916103</v>
      </c>
      <c r="W567" s="17">
        <v>0.182669911293844</v>
      </c>
      <c r="X567" s="17">
        <v>0.22747044430657801</v>
      </c>
      <c r="Y567" s="17">
        <v>0.24097477072779899</v>
      </c>
      <c r="Z567" s="17">
        <v>0.26488321907335699</v>
      </c>
      <c r="AA567" s="17">
        <v>0.245263250017594</v>
      </c>
      <c r="AB567" s="17"/>
      <c r="AC567" s="17">
        <v>0.28200302123503002</v>
      </c>
      <c r="AD567" s="17">
        <v>0.29924463387118599</v>
      </c>
      <c r="AE567" s="17">
        <v>0.28312550471723003</v>
      </c>
      <c r="AF567" s="17">
        <v>0.217842935348765</v>
      </c>
      <c r="AG567" s="17">
        <v>0.27116094122937301</v>
      </c>
      <c r="AH567" s="17">
        <v>0.265890393532909</v>
      </c>
      <c r="AI567" s="17">
        <v>0.222346661443869</v>
      </c>
      <c r="AJ567" s="17">
        <v>0.310361410232535</v>
      </c>
      <c r="AK567" s="17">
        <v>0.36218515346320601</v>
      </c>
      <c r="AL567" s="17">
        <v>0.18401890548603</v>
      </c>
      <c r="AM567" s="17"/>
      <c r="AN567" s="17">
        <v>0.241049975836964</v>
      </c>
      <c r="AO567" s="17">
        <v>0.245513725210909</v>
      </c>
      <c r="AP567" s="17"/>
      <c r="AQ567" s="17">
        <v>0.23677973233059099</v>
      </c>
      <c r="AR567" s="17">
        <v>0.25685333381000802</v>
      </c>
      <c r="AS567" s="17"/>
      <c r="AT567" s="17">
        <v>0.25528719781547798</v>
      </c>
      <c r="AU567" s="17">
        <v>0.17946756749693599</v>
      </c>
      <c r="AV567" s="17"/>
      <c r="AW567" s="17">
        <v>0.23015995435936801</v>
      </c>
      <c r="AX567" s="17">
        <v>0.258295939362025</v>
      </c>
      <c r="AY567" s="17"/>
      <c r="AZ567" s="17">
        <v>0.224895266420333</v>
      </c>
      <c r="BA567" s="17">
        <v>0.26075002423617999</v>
      </c>
    </row>
    <row r="568" spans="2:53" x14ac:dyDescent="0.35">
      <c r="B568" t="s">
        <v>254</v>
      </c>
      <c r="C568" s="17">
        <v>0.102161873899416</v>
      </c>
      <c r="D568" s="17">
        <v>0.100791596222965</v>
      </c>
      <c r="E568" s="17">
        <v>0.10326385550259</v>
      </c>
      <c r="F568" s="17"/>
      <c r="G568" s="17">
        <v>7.3497665751446797E-2</v>
      </c>
      <c r="H568" s="17">
        <v>9.3351975693293496E-2</v>
      </c>
      <c r="I568" s="17">
        <v>8.0324531062265794E-2</v>
      </c>
      <c r="J568" s="17">
        <v>0.10129465347479299</v>
      </c>
      <c r="K568" s="17">
        <v>0.135090451922843</v>
      </c>
      <c r="L568" s="17">
        <v>0.16253017072918499</v>
      </c>
      <c r="M568" s="17"/>
      <c r="N568" s="17">
        <v>0.10643480061664599</v>
      </c>
      <c r="O568" s="17">
        <v>0.129455978605473</v>
      </c>
      <c r="P568" s="17">
        <v>5.27151528766698E-2</v>
      </c>
      <c r="Q568" s="17">
        <v>0.100807908851687</v>
      </c>
      <c r="R568" s="17"/>
      <c r="S568" s="17">
        <v>8.7847241996273195E-2</v>
      </c>
      <c r="T568" s="17">
        <v>0.106577684445664</v>
      </c>
      <c r="U568" s="17">
        <v>0.113522042069632</v>
      </c>
      <c r="V568" s="17">
        <v>0.15301741275811701</v>
      </c>
      <c r="W568" s="17">
        <v>0.10284887335094001</v>
      </c>
      <c r="X568" s="17">
        <v>0.115534118014743</v>
      </c>
      <c r="Y568" s="17">
        <v>7.25288244766326E-2</v>
      </c>
      <c r="Z568" s="17">
        <v>6.2247160844634199E-2</v>
      </c>
      <c r="AA568" s="17">
        <v>8.9816118262539699E-2</v>
      </c>
      <c r="AB568" s="17"/>
      <c r="AC568" s="17">
        <v>0.10151568373975001</v>
      </c>
      <c r="AD568" s="17">
        <v>0.15494793228739501</v>
      </c>
      <c r="AE568" s="17">
        <v>8.2262879639185105E-2</v>
      </c>
      <c r="AF568" s="17">
        <v>8.2007362659813093E-2</v>
      </c>
      <c r="AG568" s="17">
        <v>0.11549136004563899</v>
      </c>
      <c r="AH568" s="17">
        <v>9.57114001905989E-2</v>
      </c>
      <c r="AI568" s="17">
        <v>0.117984502224773</v>
      </c>
      <c r="AJ568" s="17">
        <v>8.7116983831205905E-2</v>
      </c>
      <c r="AK568" s="17">
        <v>3.5110934380638399E-2</v>
      </c>
      <c r="AL568" s="17">
        <v>0.12213862731759199</v>
      </c>
      <c r="AM568" s="17"/>
      <c r="AN568" s="17">
        <v>8.2497298840751895E-2</v>
      </c>
      <c r="AO568" s="17">
        <v>0.12952709797088199</v>
      </c>
      <c r="AP568" s="17"/>
      <c r="AQ568" s="17">
        <v>8.2031986783377003E-2</v>
      </c>
      <c r="AR568" s="17">
        <v>0.13420236257765</v>
      </c>
      <c r="AS568" s="17"/>
      <c r="AT568" s="17">
        <v>0.10204244322016</v>
      </c>
      <c r="AU568" s="17">
        <v>0.10791738598067201</v>
      </c>
      <c r="AV568" s="17"/>
      <c r="AW568" s="17">
        <v>8.8254313786170699E-2</v>
      </c>
      <c r="AX568" s="17">
        <v>0.119645284966914</v>
      </c>
      <c r="AY568" s="17"/>
      <c r="AZ568" s="17">
        <v>8.1935516337810294E-2</v>
      </c>
      <c r="BA568" s="17">
        <v>0.121909564312307</v>
      </c>
    </row>
    <row r="569" spans="2:53" x14ac:dyDescent="0.35">
      <c r="B569" t="s">
        <v>255</v>
      </c>
      <c r="C569" s="17">
        <v>5.1444338899912602E-2</v>
      </c>
      <c r="D569" s="17">
        <v>3.7658012944397502E-2</v>
      </c>
      <c r="E569" s="17">
        <v>6.52769472261574E-2</v>
      </c>
      <c r="F569" s="17"/>
      <c r="G569" s="17">
        <v>2.2829667225724101E-2</v>
      </c>
      <c r="H569" s="17">
        <v>3.23463415053903E-2</v>
      </c>
      <c r="I569" s="17">
        <v>3.09567184452199E-2</v>
      </c>
      <c r="J569" s="17">
        <v>6.65848648678352E-2</v>
      </c>
      <c r="K569" s="17">
        <v>7.6638306811764201E-2</v>
      </c>
      <c r="L569" s="17">
        <v>0.104782325313469</v>
      </c>
      <c r="M569" s="17"/>
      <c r="N569" s="17">
        <v>4.1128335573066603E-2</v>
      </c>
      <c r="O569" s="17">
        <v>8.9904394937446896E-2</v>
      </c>
      <c r="P569" s="17">
        <v>6.1057482525882403E-2</v>
      </c>
      <c r="Q569" s="17">
        <v>8.5120696913433005E-2</v>
      </c>
      <c r="R569" s="17"/>
      <c r="S569" s="17">
        <v>4.6556011663447E-2</v>
      </c>
      <c r="T569" s="17">
        <v>3.60134588409389E-2</v>
      </c>
      <c r="U569" s="17">
        <v>0.108700185241581</v>
      </c>
      <c r="V569" s="17">
        <v>5.0957474200712602E-2</v>
      </c>
      <c r="W569" s="17">
        <v>1.7909073380023999E-2</v>
      </c>
      <c r="X569" s="17">
        <v>5.0982166164162603E-2</v>
      </c>
      <c r="Y569" s="17">
        <v>5.7779124410511397E-2</v>
      </c>
      <c r="Z569" s="17">
        <v>5.7679757476679902E-2</v>
      </c>
      <c r="AA569" s="17">
        <v>4.9208300000505703E-2</v>
      </c>
      <c r="AB569" s="17"/>
      <c r="AC569" s="17">
        <v>2.16650541845224E-2</v>
      </c>
      <c r="AD569" s="17">
        <v>0.142036286492947</v>
      </c>
      <c r="AE569" s="17">
        <v>1.52305763273183E-2</v>
      </c>
      <c r="AF569" s="17">
        <v>1.84320139379942E-2</v>
      </c>
      <c r="AG569" s="17">
        <v>2.9119665450328801E-2</v>
      </c>
      <c r="AH569" s="17">
        <v>3.9900802389539601E-2</v>
      </c>
      <c r="AI569" s="17">
        <v>7.8682212429773093E-2</v>
      </c>
      <c r="AJ569" s="17">
        <v>2.4250225099685201E-2</v>
      </c>
      <c r="AK569" s="17">
        <v>8.5941796979031801E-3</v>
      </c>
      <c r="AL569" s="17">
        <v>8.9331848981377193E-2</v>
      </c>
      <c r="AM569" s="17"/>
      <c r="AN569" s="17">
        <v>8.8625756916629796E-3</v>
      </c>
      <c r="AO569" s="17">
        <v>0.105100872406692</v>
      </c>
      <c r="AP569" s="17"/>
      <c r="AQ569" s="17">
        <v>2.1422218579479301E-2</v>
      </c>
      <c r="AR569" s="17">
        <v>9.33693358830118E-2</v>
      </c>
      <c r="AS569" s="17"/>
      <c r="AT569" s="17">
        <v>4.6104960903845103E-2</v>
      </c>
      <c r="AU569" s="17">
        <v>8.3742095380484494E-2</v>
      </c>
      <c r="AV569" s="17"/>
      <c r="AW569" s="17">
        <v>4.97005588364502E-2</v>
      </c>
      <c r="AX569" s="17">
        <v>5.3893949466311299E-2</v>
      </c>
      <c r="AY569" s="17"/>
      <c r="AZ569" s="17">
        <v>7.1253538526111397E-3</v>
      </c>
      <c r="BA569" s="17">
        <v>9.4714492384639901E-2</v>
      </c>
    </row>
    <row r="570" spans="2:53" x14ac:dyDescent="0.35">
      <c r="B570" t="s">
        <v>69</v>
      </c>
      <c r="C570" s="17">
        <v>8.7267418270964597E-2</v>
      </c>
      <c r="D570" s="17">
        <v>6.14583228966235E-2</v>
      </c>
      <c r="E570" s="17">
        <v>0.113155024537532</v>
      </c>
      <c r="F570" s="17"/>
      <c r="G570" s="17">
        <v>2.74208664355177E-2</v>
      </c>
      <c r="H570" s="17">
        <v>3.9485332010589902E-2</v>
      </c>
      <c r="I570" s="17">
        <v>4.3459672154652899E-2</v>
      </c>
      <c r="J570" s="17">
        <v>9.6910040842095799E-2</v>
      </c>
      <c r="K570" s="17">
        <v>0.193840078887551</v>
      </c>
      <c r="L570" s="17">
        <v>0.18213672652442001</v>
      </c>
      <c r="M570" s="17"/>
      <c r="N570" s="17">
        <v>6.3480665452895102E-2</v>
      </c>
      <c r="O570" s="17">
        <v>0.122897897173363</v>
      </c>
      <c r="P570" s="17">
        <v>0.164775682527352</v>
      </c>
      <c r="Q570" s="17">
        <v>0.17812908231230001</v>
      </c>
      <c r="R570" s="17"/>
      <c r="S570" s="17">
        <v>5.9718204823337402E-2</v>
      </c>
      <c r="T570" s="17">
        <v>0.13125193098082899</v>
      </c>
      <c r="U570" s="17">
        <v>0.12914843741985499</v>
      </c>
      <c r="V570" s="17">
        <v>7.2136780098671804E-2</v>
      </c>
      <c r="W570" s="17">
        <v>8.0505297144288002E-2</v>
      </c>
      <c r="X570" s="17">
        <v>7.4674354382717995E-2</v>
      </c>
      <c r="Y570" s="17">
        <v>0.12794396388162699</v>
      </c>
      <c r="Z570" s="17">
        <v>3.9749445375015603E-2</v>
      </c>
      <c r="AA570" s="17">
        <v>4.9078592087375597E-2</v>
      </c>
      <c r="AB570" s="17"/>
      <c r="AC570" s="17">
        <v>7.7754801402457593E-2</v>
      </c>
      <c r="AD570" s="17">
        <v>8.9913937901079294E-2</v>
      </c>
      <c r="AE570" s="17">
        <v>5.0002367317468703E-2</v>
      </c>
      <c r="AF570" s="17">
        <v>2.7025929513821999E-2</v>
      </c>
      <c r="AG570" s="17">
        <v>7.3718763053188002E-2</v>
      </c>
      <c r="AH570" s="17">
        <v>0.106939943199513</v>
      </c>
      <c r="AI570" s="17">
        <v>0.124000505763805</v>
      </c>
      <c r="AJ570" s="17">
        <v>4.2011809677968602E-2</v>
      </c>
      <c r="AK570" s="17">
        <v>1.28708750088965E-2</v>
      </c>
      <c r="AL570" s="17">
        <v>0.10558388939414</v>
      </c>
      <c r="AM570" s="17"/>
      <c r="AN570" s="17">
        <v>2.3644573640359001E-2</v>
      </c>
      <c r="AO570" s="17">
        <v>0.16472355895861199</v>
      </c>
      <c r="AP570" s="17"/>
      <c r="AQ570" s="17">
        <v>3.0607424811388201E-2</v>
      </c>
      <c r="AR570" s="17">
        <v>0.15640800737225399</v>
      </c>
      <c r="AS570" s="17"/>
      <c r="AT570" s="17">
        <v>5.8742979165673601E-2</v>
      </c>
      <c r="AU570" s="17">
        <v>0.23111062009543901</v>
      </c>
      <c r="AV570" s="17"/>
      <c r="AW570" s="17">
        <v>0.112695612390453</v>
      </c>
      <c r="AX570" s="17">
        <v>5.4202372719370097E-2</v>
      </c>
      <c r="AY570" s="17"/>
      <c r="AZ570" s="17">
        <v>1.8390386763345298E-2</v>
      </c>
      <c r="BA570" s="17">
        <v>0.15451443942287499</v>
      </c>
    </row>
    <row r="571" spans="2:53" x14ac:dyDescent="0.35">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row>
    <row r="572" spans="2:53" x14ac:dyDescent="0.35">
      <c r="B572" s="6" t="s">
        <v>260</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row>
    <row r="573" spans="2:53" x14ac:dyDescent="0.35">
      <c r="B573" s="24" t="s">
        <v>72</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row>
    <row r="574" spans="2:53" x14ac:dyDescent="0.35">
      <c r="B574" t="s">
        <v>251</v>
      </c>
      <c r="C574" s="17">
        <v>0.157815136916791</v>
      </c>
      <c r="D574" s="17">
        <v>0.16942524114746499</v>
      </c>
      <c r="E574" s="17">
        <v>0.145447349824504</v>
      </c>
      <c r="F574" s="17"/>
      <c r="G574" s="17">
        <v>0.20127460387213</v>
      </c>
      <c r="H574" s="17">
        <v>0.19909171350115401</v>
      </c>
      <c r="I574" s="17">
        <v>0.21675082123106601</v>
      </c>
      <c r="J574" s="17">
        <v>0.12518405334833399</v>
      </c>
      <c r="K574" s="17">
        <v>7.2255578624751196E-2</v>
      </c>
      <c r="L574" s="17">
        <v>6.2685621723215498E-2</v>
      </c>
      <c r="M574" s="17"/>
      <c r="N574" s="17">
        <v>0.156916041484468</v>
      </c>
      <c r="O574" s="17">
        <v>0.149059423376913</v>
      </c>
      <c r="P574" s="17">
        <v>0.15247015149506299</v>
      </c>
      <c r="Q574" s="17">
        <v>0.21359471114165601</v>
      </c>
      <c r="R574" s="17"/>
      <c r="S574" s="17">
        <v>0.169097769846241</v>
      </c>
      <c r="T574" s="17">
        <v>0.10237022785378699</v>
      </c>
      <c r="U574" s="17">
        <v>0.149016282711387</v>
      </c>
      <c r="V574" s="17">
        <v>0.15496915719398799</v>
      </c>
      <c r="W574" s="17">
        <v>0.18070925631903501</v>
      </c>
      <c r="X574" s="17">
        <v>0.14312486532958399</v>
      </c>
      <c r="Y574" s="17">
        <v>0.15980735881041999</v>
      </c>
      <c r="Z574" s="17">
        <v>0.243403359872187</v>
      </c>
      <c r="AA574" s="17">
        <v>0.18247577438395701</v>
      </c>
      <c r="AB574" s="17"/>
      <c r="AC574" s="17">
        <v>0.16737624693141301</v>
      </c>
      <c r="AD574" s="17">
        <v>9.2266479378936103E-2</v>
      </c>
      <c r="AE574" s="17">
        <v>0.13009314567228</v>
      </c>
      <c r="AF574" s="17">
        <v>0.21206314836977899</v>
      </c>
      <c r="AG574" s="17">
        <v>9.9175152779565207E-2</v>
      </c>
      <c r="AH574" s="17">
        <v>0.19401835074489601</v>
      </c>
      <c r="AI574" s="17">
        <v>0.121428723637384</v>
      </c>
      <c r="AJ574" s="17">
        <v>0.17000832922078801</v>
      </c>
      <c r="AK574" s="17">
        <v>0.15294505275834699</v>
      </c>
      <c r="AL574" s="17">
        <v>0.175833353420079</v>
      </c>
      <c r="AM574" s="17"/>
      <c r="AN574" s="17">
        <v>0.22114063494507599</v>
      </c>
      <c r="AO574" s="17">
        <v>7.9486326588428094E-2</v>
      </c>
      <c r="AP574" s="17"/>
      <c r="AQ574" s="17">
        <v>0.206607563333744</v>
      </c>
      <c r="AR574" s="17">
        <v>9.1711945325749805E-2</v>
      </c>
      <c r="AS574" s="17"/>
      <c r="AT574" s="17">
        <v>0.167145270054641</v>
      </c>
      <c r="AU574" s="17">
        <v>9.7428929400603298E-2</v>
      </c>
      <c r="AV574" s="17"/>
      <c r="AW574" s="17">
        <v>0.174340614815681</v>
      </c>
      <c r="AX574" s="17">
        <v>0.13890144396354701</v>
      </c>
      <c r="AY574" s="17"/>
      <c r="AZ574" s="17">
        <v>0.24499094478139399</v>
      </c>
      <c r="BA574" s="17">
        <v>7.2702389356562994E-2</v>
      </c>
    </row>
    <row r="575" spans="2:53" x14ac:dyDescent="0.35">
      <c r="B575" t="s">
        <v>252</v>
      </c>
      <c r="C575" s="17">
        <v>0.316500784796515</v>
      </c>
      <c r="D575" s="17">
        <v>0.345723074075374</v>
      </c>
      <c r="E575" s="17">
        <v>0.28756324023094998</v>
      </c>
      <c r="F575" s="17"/>
      <c r="G575" s="17">
        <v>0.41321036619749002</v>
      </c>
      <c r="H575" s="17">
        <v>0.35840148980519598</v>
      </c>
      <c r="I575" s="17">
        <v>0.35371326569008199</v>
      </c>
      <c r="J575" s="17">
        <v>0.31317620289512499</v>
      </c>
      <c r="K575" s="17">
        <v>0.21726064407711301</v>
      </c>
      <c r="L575" s="17">
        <v>0.205394141188181</v>
      </c>
      <c r="M575" s="17"/>
      <c r="N575" s="17">
        <v>0.33361599986942603</v>
      </c>
      <c r="O575" s="17">
        <v>0.26226069136534902</v>
      </c>
      <c r="P575" s="17">
        <v>0.301201584925333</v>
      </c>
      <c r="Q575" s="17">
        <v>0.214653695625977</v>
      </c>
      <c r="R575" s="17"/>
      <c r="S575" s="17">
        <v>0.369486120663228</v>
      </c>
      <c r="T575" s="17">
        <v>0.292181296884369</v>
      </c>
      <c r="U575" s="17">
        <v>0.257522991483213</v>
      </c>
      <c r="V575" s="17">
        <v>0.35699228957572898</v>
      </c>
      <c r="W575" s="17">
        <v>0.28355812900432797</v>
      </c>
      <c r="X575" s="17">
        <v>0.30574257088170398</v>
      </c>
      <c r="Y575" s="17">
        <v>0.296389907615773</v>
      </c>
      <c r="Z575" s="17">
        <v>0.36687980835711598</v>
      </c>
      <c r="AA575" s="17">
        <v>0.31936503612114497</v>
      </c>
      <c r="AB575" s="17"/>
      <c r="AC575" s="17">
        <v>0.29186963158298901</v>
      </c>
      <c r="AD575" s="17">
        <v>0.185201925496952</v>
      </c>
      <c r="AE575" s="17">
        <v>0.35366459327447197</v>
      </c>
      <c r="AF575" s="17">
        <v>0.41565920803925299</v>
      </c>
      <c r="AG575" s="17">
        <v>0.30209340578221699</v>
      </c>
      <c r="AH575" s="17">
        <v>0.260426965277816</v>
      </c>
      <c r="AI575" s="17">
        <v>0.29573215601883202</v>
      </c>
      <c r="AJ575" s="17">
        <v>0.29097589536233798</v>
      </c>
      <c r="AK575" s="17">
        <v>0.36297962051892102</v>
      </c>
      <c r="AL575" s="17">
        <v>0.25042588773068603</v>
      </c>
      <c r="AM575" s="17"/>
      <c r="AN575" s="17">
        <v>0.38722110561851603</v>
      </c>
      <c r="AO575" s="17">
        <v>0.22235293003437501</v>
      </c>
      <c r="AP575" s="17"/>
      <c r="AQ575" s="17">
        <v>0.37644413123354897</v>
      </c>
      <c r="AR575" s="17">
        <v>0.231029164575345</v>
      </c>
      <c r="AS575" s="17"/>
      <c r="AT575" s="17">
        <v>0.33520521458895502</v>
      </c>
      <c r="AU575" s="17">
        <v>0.20908170560504399</v>
      </c>
      <c r="AV575" s="17"/>
      <c r="AW575" s="17">
        <v>0.32349099954560201</v>
      </c>
      <c r="AX575" s="17">
        <v>0.30736253154829801</v>
      </c>
      <c r="AY575" s="17"/>
      <c r="AZ575" s="17">
        <v>0.40543163660436998</v>
      </c>
      <c r="BA575" s="17">
        <v>0.22967452731010299</v>
      </c>
    </row>
    <row r="576" spans="2:53" x14ac:dyDescent="0.35">
      <c r="B576" t="s">
        <v>253</v>
      </c>
      <c r="C576" s="17">
        <v>0.23023202992589101</v>
      </c>
      <c r="D576" s="17">
        <v>0.220559929691551</v>
      </c>
      <c r="E576" s="17">
        <v>0.240111261373993</v>
      </c>
      <c r="F576" s="17"/>
      <c r="G576" s="17">
        <v>0.23128174921148401</v>
      </c>
      <c r="H576" s="17">
        <v>0.240888097158898</v>
      </c>
      <c r="I576" s="17">
        <v>0.22794464292316899</v>
      </c>
      <c r="J576" s="17">
        <v>0.24694888624288699</v>
      </c>
      <c r="K576" s="17">
        <v>0.199921565656554</v>
      </c>
      <c r="L576" s="17">
        <v>0.21872587424556</v>
      </c>
      <c r="M576" s="17"/>
      <c r="N576" s="17">
        <v>0.23333735893954499</v>
      </c>
      <c r="O576" s="17">
        <v>0.239595322205234</v>
      </c>
      <c r="P576" s="17">
        <v>0.207084189570516</v>
      </c>
      <c r="Q576" s="17">
        <v>0.21519736314403701</v>
      </c>
      <c r="R576" s="17"/>
      <c r="S576" s="17">
        <v>0.234404785529048</v>
      </c>
      <c r="T576" s="17">
        <v>0.25975619632736002</v>
      </c>
      <c r="U576" s="17">
        <v>0.19675863468959501</v>
      </c>
      <c r="V576" s="17">
        <v>0.18156876925569801</v>
      </c>
      <c r="W576" s="17">
        <v>0.243134416742736</v>
      </c>
      <c r="X576" s="17">
        <v>0.27267994956746</v>
      </c>
      <c r="Y576" s="17">
        <v>0.21742301486537799</v>
      </c>
      <c r="Z576" s="17">
        <v>0.19063030782999901</v>
      </c>
      <c r="AA576" s="17">
        <v>0.23905734786282901</v>
      </c>
      <c r="AB576" s="17"/>
      <c r="AC576" s="17">
        <v>0.29663970963237801</v>
      </c>
      <c r="AD576" s="17">
        <v>0.33095420570389</v>
      </c>
      <c r="AE576" s="17">
        <v>0.227918826816043</v>
      </c>
      <c r="AF576" s="17">
        <v>0.19101976937864501</v>
      </c>
      <c r="AG576" s="17">
        <v>0.33278655463837198</v>
      </c>
      <c r="AH576" s="17">
        <v>0.23618747663609699</v>
      </c>
      <c r="AI576" s="17">
        <v>0.198870000499555</v>
      </c>
      <c r="AJ576" s="17">
        <v>0.26844737878790897</v>
      </c>
      <c r="AK576" s="17">
        <v>0.30772745357207298</v>
      </c>
      <c r="AL576" s="17">
        <v>0.24349615315123099</v>
      </c>
      <c r="AM576" s="17"/>
      <c r="AN576" s="17">
        <v>0.23289582954349899</v>
      </c>
      <c r="AO576" s="17">
        <v>0.226495675777902</v>
      </c>
      <c r="AP576" s="17"/>
      <c r="AQ576" s="17">
        <v>0.228425876634758</v>
      </c>
      <c r="AR576" s="17">
        <v>0.23797091111603499</v>
      </c>
      <c r="AS576" s="17"/>
      <c r="AT576" s="17">
        <v>0.23548939313068401</v>
      </c>
      <c r="AU576" s="17">
        <v>0.21230639538512</v>
      </c>
      <c r="AV576" s="17"/>
      <c r="AW576" s="17">
        <v>0.21721799979287101</v>
      </c>
      <c r="AX576" s="17">
        <v>0.24655256423592101</v>
      </c>
      <c r="AY576" s="17"/>
      <c r="AZ576" s="17">
        <v>0.214249257125005</v>
      </c>
      <c r="BA576" s="17">
        <v>0.24583656219276701</v>
      </c>
    </row>
    <row r="577" spans="2:53" x14ac:dyDescent="0.35">
      <c r="B577" t="s">
        <v>254</v>
      </c>
      <c r="C577" s="17">
        <v>0.12847169852721399</v>
      </c>
      <c r="D577" s="17">
        <v>0.130244681033159</v>
      </c>
      <c r="E577" s="17">
        <v>0.126814297359439</v>
      </c>
      <c r="F577" s="17"/>
      <c r="G577" s="17">
        <v>7.1793949348027894E-2</v>
      </c>
      <c r="H577" s="17">
        <v>0.123425532934055</v>
      </c>
      <c r="I577" s="17">
        <v>9.1252310031657596E-2</v>
      </c>
      <c r="J577" s="17">
        <v>0.117756043888158</v>
      </c>
      <c r="K577" s="17">
        <v>0.20609331971352801</v>
      </c>
      <c r="L577" s="17">
        <v>0.19232872186946001</v>
      </c>
      <c r="M577" s="17"/>
      <c r="N577" s="17">
        <v>0.13444557902464499</v>
      </c>
      <c r="O577" s="17">
        <v>0.14041177733205201</v>
      </c>
      <c r="P577" s="17">
        <v>8.4694108003662602E-2</v>
      </c>
      <c r="Q577" s="17">
        <v>0.123716715316166</v>
      </c>
      <c r="R577" s="17"/>
      <c r="S577" s="17">
        <v>0.10296084465084</v>
      </c>
      <c r="T577" s="17">
        <v>0.12628973977184699</v>
      </c>
      <c r="U577" s="17">
        <v>0.17669732704705299</v>
      </c>
      <c r="V577" s="17">
        <v>0.13422482043009801</v>
      </c>
      <c r="W577" s="17">
        <v>0.14523323903119001</v>
      </c>
      <c r="X577" s="17">
        <v>0.125205342488419</v>
      </c>
      <c r="Y577" s="17">
        <v>0.115067834975851</v>
      </c>
      <c r="Z577" s="17">
        <v>0.106224721209056</v>
      </c>
      <c r="AA577" s="17">
        <v>0.130423939494444</v>
      </c>
      <c r="AB577" s="17"/>
      <c r="AC577" s="17">
        <v>0.10311224592104599</v>
      </c>
      <c r="AD577" s="17">
        <v>0.13714685512771099</v>
      </c>
      <c r="AE577" s="17">
        <v>0.16649002426467399</v>
      </c>
      <c r="AF577" s="17">
        <v>9.2099447445009502E-2</v>
      </c>
      <c r="AG577" s="17">
        <v>0.208634147273039</v>
      </c>
      <c r="AH577" s="17">
        <v>0.117413468121891</v>
      </c>
      <c r="AI577" s="17">
        <v>0.17007621102808301</v>
      </c>
      <c r="AJ577" s="17">
        <v>0.15935354422985801</v>
      </c>
      <c r="AK577" s="17">
        <v>0.12022993325648999</v>
      </c>
      <c r="AL577" s="17">
        <v>0.10060223378220701</v>
      </c>
      <c r="AM577" s="17"/>
      <c r="AN577" s="17">
        <v>9.8055534322727497E-2</v>
      </c>
      <c r="AO577" s="17">
        <v>0.167291198197416</v>
      </c>
      <c r="AP577" s="17"/>
      <c r="AQ577" s="17">
        <v>0.10948445520588</v>
      </c>
      <c r="AR577" s="17">
        <v>0.15802140487227301</v>
      </c>
      <c r="AS577" s="17"/>
      <c r="AT577" s="17">
        <v>0.128659612205726</v>
      </c>
      <c r="AU577" s="17">
        <v>0.12989686166062001</v>
      </c>
      <c r="AV577" s="17"/>
      <c r="AW577" s="17">
        <v>0.106735677030456</v>
      </c>
      <c r="AX577" s="17">
        <v>0.15558848677537301</v>
      </c>
      <c r="AY577" s="17"/>
      <c r="AZ577" s="17">
        <v>8.93053113384525E-2</v>
      </c>
      <c r="BA577" s="17">
        <v>0.16671119303033</v>
      </c>
    </row>
    <row r="578" spans="2:53" x14ac:dyDescent="0.35">
      <c r="B578" t="s">
        <v>255</v>
      </c>
      <c r="C578" s="17">
        <v>6.5779684530392998E-2</v>
      </c>
      <c r="D578" s="17">
        <v>5.8659521144387501E-2</v>
      </c>
      <c r="E578" s="17">
        <v>7.2959027385646302E-2</v>
      </c>
      <c r="F578" s="17"/>
      <c r="G578" s="17">
        <v>4.1698371506956503E-2</v>
      </c>
      <c r="H578" s="17">
        <v>3.5335509914984103E-2</v>
      </c>
      <c r="I578" s="17">
        <v>5.0171620226557502E-2</v>
      </c>
      <c r="J578" s="17">
        <v>7.9399664794373201E-2</v>
      </c>
      <c r="K578" s="17">
        <v>0.10101371715379399</v>
      </c>
      <c r="L578" s="17">
        <v>0.115333946822942</v>
      </c>
      <c r="M578" s="17"/>
      <c r="N578" s="17">
        <v>5.8551084838770001E-2</v>
      </c>
      <c r="O578" s="17">
        <v>8.62805017912079E-2</v>
      </c>
      <c r="P578" s="17">
        <v>8.3356511158530294E-2</v>
      </c>
      <c r="Q578" s="17">
        <v>8.3547147280901804E-2</v>
      </c>
      <c r="R578" s="17"/>
      <c r="S578" s="17">
        <v>4.6496680702175303E-2</v>
      </c>
      <c r="T578" s="17">
        <v>5.9136160882975998E-2</v>
      </c>
      <c r="U578" s="17">
        <v>0.101080456516407</v>
      </c>
      <c r="V578" s="17">
        <v>9.6349661866578895E-2</v>
      </c>
      <c r="W578" s="17">
        <v>4.02526489531509E-2</v>
      </c>
      <c r="X578" s="17">
        <v>6.2828258853413005E-2</v>
      </c>
      <c r="Y578" s="17">
        <v>7.6929850932404106E-2</v>
      </c>
      <c r="Z578" s="17">
        <v>6.19078683416769E-2</v>
      </c>
      <c r="AA578" s="17">
        <v>5.7549363588004297E-2</v>
      </c>
      <c r="AB578" s="17"/>
      <c r="AC578" s="17">
        <v>3.9600903528397902E-2</v>
      </c>
      <c r="AD578" s="17">
        <v>0.15935514976908799</v>
      </c>
      <c r="AE578" s="17">
        <v>5.0459886881099099E-2</v>
      </c>
      <c r="AF578" s="17">
        <v>4.3407943030217097E-2</v>
      </c>
      <c r="AG578" s="17">
        <v>0</v>
      </c>
      <c r="AH578" s="17">
        <v>4.1557526694502897E-2</v>
      </c>
      <c r="AI578" s="17">
        <v>8.5055454088708404E-2</v>
      </c>
      <c r="AJ578" s="17">
        <v>6.0115108381935803E-2</v>
      </c>
      <c r="AK578" s="17">
        <v>8.5941796979031801E-3</v>
      </c>
      <c r="AL578" s="17">
        <v>0.118199132377243</v>
      </c>
      <c r="AM578" s="17"/>
      <c r="AN578" s="17">
        <v>2.7755636776910099E-2</v>
      </c>
      <c r="AO578" s="17">
        <v>0.118797115896653</v>
      </c>
      <c r="AP578" s="17"/>
      <c r="AQ578" s="17">
        <v>3.7002320478665203E-2</v>
      </c>
      <c r="AR578" s="17">
        <v>0.106798115521246</v>
      </c>
      <c r="AS578" s="17"/>
      <c r="AT578" s="17">
        <v>6.0237115907468199E-2</v>
      </c>
      <c r="AU578" s="17">
        <v>9.9524718686956004E-2</v>
      </c>
      <c r="AV578" s="17"/>
      <c r="AW578" s="17">
        <v>5.7783319669585997E-2</v>
      </c>
      <c r="AX578" s="17">
        <v>7.5878957874728398E-2</v>
      </c>
      <c r="AY578" s="17"/>
      <c r="AZ578" s="17">
        <v>1.81414470740341E-2</v>
      </c>
      <c r="BA578" s="17">
        <v>0.112290538609711</v>
      </c>
    </row>
    <row r="579" spans="2:53" x14ac:dyDescent="0.35">
      <c r="B579" t="s">
        <v>69</v>
      </c>
      <c r="C579" s="17">
        <v>0.101200665303197</v>
      </c>
      <c r="D579" s="17">
        <v>7.5387552908064301E-2</v>
      </c>
      <c r="E579" s="17">
        <v>0.12710482382546801</v>
      </c>
      <c r="F579" s="17"/>
      <c r="G579" s="17">
        <v>4.0740959863911998E-2</v>
      </c>
      <c r="H579" s="17">
        <v>4.2857656685712897E-2</v>
      </c>
      <c r="I579" s="17">
        <v>6.0167339897467101E-2</v>
      </c>
      <c r="J579" s="17">
        <v>0.117535148831122</v>
      </c>
      <c r="K579" s="17">
        <v>0.20345517477425901</v>
      </c>
      <c r="L579" s="17">
        <v>0.20553169415064201</v>
      </c>
      <c r="M579" s="17"/>
      <c r="N579" s="17">
        <v>8.3133935843146101E-2</v>
      </c>
      <c r="O579" s="17">
        <v>0.122392283929245</v>
      </c>
      <c r="P579" s="17">
        <v>0.17119345484689599</v>
      </c>
      <c r="Q579" s="17">
        <v>0.14929036749126201</v>
      </c>
      <c r="R579" s="17"/>
      <c r="S579" s="17">
        <v>7.75537986084672E-2</v>
      </c>
      <c r="T579" s="17">
        <v>0.160266378279661</v>
      </c>
      <c r="U579" s="17">
        <v>0.118924307552346</v>
      </c>
      <c r="V579" s="17">
        <v>7.5895301677907895E-2</v>
      </c>
      <c r="W579" s="17">
        <v>0.107112309949561</v>
      </c>
      <c r="X579" s="17">
        <v>9.0419012879420294E-2</v>
      </c>
      <c r="Y579" s="17">
        <v>0.13438203280017499</v>
      </c>
      <c r="Z579" s="17">
        <v>3.09539343899655E-2</v>
      </c>
      <c r="AA579" s="17">
        <v>7.1128538549620507E-2</v>
      </c>
      <c r="AB579" s="17"/>
      <c r="AC579" s="17">
        <v>0.101401262403777</v>
      </c>
      <c r="AD579" s="17">
        <v>9.5075384523423997E-2</v>
      </c>
      <c r="AE579" s="17">
        <v>7.1373523091432495E-2</v>
      </c>
      <c r="AF579" s="17">
        <v>4.5750483737096601E-2</v>
      </c>
      <c r="AG579" s="17">
        <v>5.7310739526806098E-2</v>
      </c>
      <c r="AH579" s="17">
        <v>0.15039621252479701</v>
      </c>
      <c r="AI579" s="17">
        <v>0.12883745472743799</v>
      </c>
      <c r="AJ579" s="17">
        <v>5.1099744017171198E-2</v>
      </c>
      <c r="AK579" s="17">
        <v>4.75237601962651E-2</v>
      </c>
      <c r="AL579" s="17">
        <v>0.11144323953855401</v>
      </c>
      <c r="AM579" s="17"/>
      <c r="AN579" s="17">
        <v>3.2931258793271301E-2</v>
      </c>
      <c r="AO579" s="17">
        <v>0.18557675350522601</v>
      </c>
      <c r="AP579" s="17"/>
      <c r="AQ579" s="17">
        <v>4.2035653113404299E-2</v>
      </c>
      <c r="AR579" s="17">
        <v>0.17446845858935001</v>
      </c>
      <c r="AS579" s="17"/>
      <c r="AT579" s="17">
        <v>7.3263394112525304E-2</v>
      </c>
      <c r="AU579" s="17">
        <v>0.25176138926165698</v>
      </c>
      <c r="AV579" s="17"/>
      <c r="AW579" s="17">
        <v>0.12043138914580399</v>
      </c>
      <c r="AX579" s="17">
        <v>7.5716015602132897E-2</v>
      </c>
      <c r="AY579" s="17"/>
      <c r="AZ579" s="17">
        <v>2.7881403076744402E-2</v>
      </c>
      <c r="BA579" s="17">
        <v>0.172784789500525</v>
      </c>
    </row>
    <row r="580" spans="2:53" x14ac:dyDescent="0.35">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row>
    <row r="581" spans="2:53" x14ac:dyDescent="0.35">
      <c r="B581" s="6" t="s">
        <v>261</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row>
    <row r="582" spans="2:53" x14ac:dyDescent="0.35">
      <c r="B582" s="24" t="s">
        <v>72</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row>
    <row r="583" spans="2:53" x14ac:dyDescent="0.35">
      <c r="B583" t="s">
        <v>251</v>
      </c>
      <c r="C583" s="17">
        <v>0.139340174713769</v>
      </c>
      <c r="D583" s="17">
        <v>0.15552640531381501</v>
      </c>
      <c r="E583" s="17">
        <v>0.122739847445334</v>
      </c>
      <c r="F583" s="17"/>
      <c r="G583" s="17">
        <v>0.23976505228102299</v>
      </c>
      <c r="H583" s="17">
        <v>0.16031366335672301</v>
      </c>
      <c r="I583" s="17">
        <v>0.17737411039537501</v>
      </c>
      <c r="J583" s="17">
        <v>0.146435913919576</v>
      </c>
      <c r="K583" s="17">
        <v>5.35785307220338E-2</v>
      </c>
      <c r="L583" s="17">
        <v>2.53430757056653E-2</v>
      </c>
      <c r="M583" s="17"/>
      <c r="N583" s="17">
        <v>0.14408449110456101</v>
      </c>
      <c r="O583" s="17">
        <v>0.101773396109982</v>
      </c>
      <c r="P583" s="17">
        <v>0.136846894402473</v>
      </c>
      <c r="Q583" s="17">
        <v>0.16714288927139001</v>
      </c>
      <c r="R583" s="17"/>
      <c r="S583" s="17">
        <v>0.152355578174689</v>
      </c>
      <c r="T583" s="17">
        <v>9.4352808768859805E-2</v>
      </c>
      <c r="U583" s="17">
        <v>9.0856326188453698E-2</v>
      </c>
      <c r="V583" s="17">
        <v>0.15858268932991201</v>
      </c>
      <c r="W583" s="17">
        <v>0.136193170005249</v>
      </c>
      <c r="X583" s="17">
        <v>0.18023646174350499</v>
      </c>
      <c r="Y583" s="17">
        <v>0.104392218177975</v>
      </c>
      <c r="Z583" s="17">
        <v>0.22124493690552499</v>
      </c>
      <c r="AA583" s="17">
        <v>0.165663940690044</v>
      </c>
      <c r="AB583" s="17"/>
      <c r="AC583" s="17">
        <v>0.10531049270758699</v>
      </c>
      <c r="AD583" s="17">
        <v>8.2610729745851694E-2</v>
      </c>
      <c r="AE583" s="17">
        <v>0.13892405749241499</v>
      </c>
      <c r="AF583" s="17">
        <v>0.228034195901787</v>
      </c>
      <c r="AG583" s="17">
        <v>0.178197934420216</v>
      </c>
      <c r="AH583" s="17">
        <v>0.192424412423849</v>
      </c>
      <c r="AI583" s="17">
        <v>0.100568177479673</v>
      </c>
      <c r="AJ583" s="17">
        <v>7.1818100273647198E-2</v>
      </c>
      <c r="AK583" s="17">
        <v>0.121014811980593</v>
      </c>
      <c r="AL583" s="17">
        <v>0.14419495216804001</v>
      </c>
      <c r="AM583" s="17"/>
      <c r="AN583" s="17">
        <v>0.19203238626273</v>
      </c>
      <c r="AO583" s="17">
        <v>7.0362623417617107E-2</v>
      </c>
      <c r="AP583" s="17"/>
      <c r="AQ583" s="17">
        <v>0.19272531907683901</v>
      </c>
      <c r="AR583" s="17">
        <v>6.4933924325584397E-2</v>
      </c>
      <c r="AS583" s="17"/>
      <c r="AT583" s="17">
        <v>0.148784925763873</v>
      </c>
      <c r="AU583" s="17">
        <v>8.3900301965156104E-2</v>
      </c>
      <c r="AV583" s="17"/>
      <c r="AW583" s="17">
        <v>0.15844154153620199</v>
      </c>
      <c r="AX583" s="17">
        <v>0.117191270201429</v>
      </c>
      <c r="AY583" s="17"/>
      <c r="AZ583" s="17">
        <v>0.21977420101692199</v>
      </c>
      <c r="BA583" s="17">
        <v>6.0809660988839699E-2</v>
      </c>
    </row>
    <row r="584" spans="2:53" x14ac:dyDescent="0.35">
      <c r="B584" t="s">
        <v>252</v>
      </c>
      <c r="C584" s="17">
        <v>0.30828150557852102</v>
      </c>
      <c r="D584" s="17">
        <v>0.31420002756412801</v>
      </c>
      <c r="E584" s="17">
        <v>0.30228012596680798</v>
      </c>
      <c r="F584" s="17"/>
      <c r="G584" s="17">
        <v>0.38736730176266698</v>
      </c>
      <c r="H584" s="17">
        <v>0.37875525833155899</v>
      </c>
      <c r="I584" s="17">
        <v>0.34624610214373303</v>
      </c>
      <c r="J584" s="17">
        <v>0.29576980021712401</v>
      </c>
      <c r="K584" s="17">
        <v>0.205004588205278</v>
      </c>
      <c r="L584" s="17">
        <v>0.15921264056186199</v>
      </c>
      <c r="M584" s="17"/>
      <c r="N584" s="17">
        <v>0.317314194710963</v>
      </c>
      <c r="O584" s="17">
        <v>0.30802233829181802</v>
      </c>
      <c r="P584" s="17">
        <v>0.29398719647356703</v>
      </c>
      <c r="Q584" s="17">
        <v>0.217542185428793</v>
      </c>
      <c r="R584" s="17"/>
      <c r="S584" s="17">
        <v>0.33547355102610399</v>
      </c>
      <c r="T584" s="17">
        <v>0.250364951722929</v>
      </c>
      <c r="U584" s="17">
        <v>0.239679135505483</v>
      </c>
      <c r="V584" s="17">
        <v>0.32902088249184602</v>
      </c>
      <c r="W584" s="17">
        <v>0.37719587160915802</v>
      </c>
      <c r="X584" s="17">
        <v>0.32756066364263098</v>
      </c>
      <c r="Y584" s="17">
        <v>0.328253303404279</v>
      </c>
      <c r="Z584" s="17">
        <v>0.33169777222747998</v>
      </c>
      <c r="AA584" s="17">
        <v>0.294341844093159</v>
      </c>
      <c r="AB584" s="17"/>
      <c r="AC584" s="17">
        <v>0.37951812916592198</v>
      </c>
      <c r="AD584" s="17">
        <v>0.219259491071577</v>
      </c>
      <c r="AE584" s="17">
        <v>0.35266850777379299</v>
      </c>
      <c r="AF584" s="17">
        <v>0.37273697243499498</v>
      </c>
      <c r="AG584" s="17">
        <v>0.344786581076864</v>
      </c>
      <c r="AH584" s="17">
        <v>0.297643102424898</v>
      </c>
      <c r="AI584" s="17">
        <v>0.26028189201130297</v>
      </c>
      <c r="AJ584" s="17">
        <v>0.40984126176448099</v>
      </c>
      <c r="AK584" s="17">
        <v>0.32457073191327901</v>
      </c>
      <c r="AL584" s="17">
        <v>0.25124942720799798</v>
      </c>
      <c r="AM584" s="17"/>
      <c r="AN584" s="17">
        <v>0.397423627085847</v>
      </c>
      <c r="AO584" s="17">
        <v>0.19486802294168001</v>
      </c>
      <c r="AP584" s="17"/>
      <c r="AQ584" s="17">
        <v>0.36683568074337403</v>
      </c>
      <c r="AR584" s="17">
        <v>0.22855434309599601</v>
      </c>
      <c r="AS584" s="17"/>
      <c r="AT584" s="17">
        <v>0.32177490750865601</v>
      </c>
      <c r="AU584" s="17">
        <v>0.241890433994712</v>
      </c>
      <c r="AV584" s="17"/>
      <c r="AW584" s="17">
        <v>0.30346743954989103</v>
      </c>
      <c r="AX584" s="17">
        <v>0.31477846209206201</v>
      </c>
      <c r="AY584" s="17"/>
      <c r="AZ584" s="17">
        <v>0.41674102951787101</v>
      </c>
      <c r="BA584" s="17">
        <v>0.202388732024992</v>
      </c>
    </row>
    <row r="585" spans="2:53" x14ac:dyDescent="0.35">
      <c r="B585" t="s">
        <v>253</v>
      </c>
      <c r="C585" s="17">
        <v>0.228165411262818</v>
      </c>
      <c r="D585" s="17">
        <v>0.242790867614361</v>
      </c>
      <c r="E585" s="17">
        <v>0.21374522726469</v>
      </c>
      <c r="F585" s="17"/>
      <c r="G585" s="17">
        <v>0.21748239306848899</v>
      </c>
      <c r="H585" s="17">
        <v>0.24369029788525801</v>
      </c>
      <c r="I585" s="17">
        <v>0.25910793820278</v>
      </c>
      <c r="J585" s="17">
        <v>0.19046508346427901</v>
      </c>
      <c r="K585" s="17">
        <v>0.230475110781201</v>
      </c>
      <c r="L585" s="17">
        <v>0.18395085427868199</v>
      </c>
      <c r="M585" s="17"/>
      <c r="N585" s="17">
        <v>0.24140937403027701</v>
      </c>
      <c r="O585" s="17">
        <v>0.222460928221899</v>
      </c>
      <c r="P585" s="17">
        <v>0.18232493629323801</v>
      </c>
      <c r="Q585" s="17">
        <v>0.162958203958431</v>
      </c>
      <c r="R585" s="17"/>
      <c r="S585" s="17">
        <v>0.24738898393030001</v>
      </c>
      <c r="T585" s="17">
        <v>0.26905859149521499</v>
      </c>
      <c r="U585" s="17">
        <v>0.239872609869966</v>
      </c>
      <c r="V585" s="17">
        <v>0.177520274303482</v>
      </c>
      <c r="W585" s="17">
        <v>0.21422461843933799</v>
      </c>
      <c r="X585" s="17">
        <v>0.182260938563296</v>
      </c>
      <c r="Y585" s="17">
        <v>0.196071771478593</v>
      </c>
      <c r="Z585" s="17">
        <v>0.27892470544067099</v>
      </c>
      <c r="AA585" s="17">
        <v>0.23827910286231299</v>
      </c>
      <c r="AB585" s="17"/>
      <c r="AC585" s="17">
        <v>0.205000748694011</v>
      </c>
      <c r="AD585" s="17">
        <v>0.23615265231191401</v>
      </c>
      <c r="AE585" s="17">
        <v>0.25993660782403299</v>
      </c>
      <c r="AF585" s="17">
        <v>0.24081825676715399</v>
      </c>
      <c r="AG585" s="17">
        <v>0.263414483968962</v>
      </c>
      <c r="AH585" s="17">
        <v>0.19882542066166001</v>
      </c>
      <c r="AI585" s="17">
        <v>0.20393416150593699</v>
      </c>
      <c r="AJ585" s="17">
        <v>0.238775103999007</v>
      </c>
      <c r="AK585" s="17">
        <v>0.341734767262174</v>
      </c>
      <c r="AL585" s="17">
        <v>0.21797570788027901</v>
      </c>
      <c r="AM585" s="17"/>
      <c r="AN585" s="17">
        <v>0.24148717803434999</v>
      </c>
      <c r="AO585" s="17">
        <v>0.21425919508416999</v>
      </c>
      <c r="AP585" s="17"/>
      <c r="AQ585" s="17">
        <v>0.24664607638716199</v>
      </c>
      <c r="AR585" s="17">
        <v>0.20685572958530801</v>
      </c>
      <c r="AS585" s="17"/>
      <c r="AT585" s="17">
        <v>0.24278086014024999</v>
      </c>
      <c r="AU585" s="17">
        <v>0.147431537902558</v>
      </c>
      <c r="AV585" s="17"/>
      <c r="AW585" s="17">
        <v>0.219816728487982</v>
      </c>
      <c r="AX585" s="17">
        <v>0.23883568391048901</v>
      </c>
      <c r="AY585" s="17"/>
      <c r="AZ585" s="17">
        <v>0.22704297327494399</v>
      </c>
      <c r="BA585" s="17">
        <v>0.22926128617874</v>
      </c>
    </row>
    <row r="586" spans="2:53" x14ac:dyDescent="0.35">
      <c r="B586" t="s">
        <v>254</v>
      </c>
      <c r="C586" s="17">
        <v>0.15194308814155499</v>
      </c>
      <c r="D586" s="17">
        <v>0.15365665569078801</v>
      </c>
      <c r="E586" s="17">
        <v>0.15036621828404101</v>
      </c>
      <c r="F586" s="17"/>
      <c r="G586" s="17">
        <v>7.0411521173600999E-2</v>
      </c>
      <c r="H586" s="17">
        <v>0.150727019289711</v>
      </c>
      <c r="I586" s="17">
        <v>0.118592274552091</v>
      </c>
      <c r="J586" s="17">
        <v>0.15813438793646101</v>
      </c>
      <c r="K586" s="17">
        <v>0.17046210264587</v>
      </c>
      <c r="L586" s="17">
        <v>0.27484456704732002</v>
      </c>
      <c r="M586" s="17"/>
      <c r="N586" s="17">
        <v>0.15329507491257699</v>
      </c>
      <c r="O586" s="17">
        <v>0.158601366924979</v>
      </c>
      <c r="P586" s="17">
        <v>0.124315417840377</v>
      </c>
      <c r="Q586" s="17">
        <v>0.18319559627780899</v>
      </c>
      <c r="R586" s="17"/>
      <c r="S586" s="17">
        <v>0.124552500033684</v>
      </c>
      <c r="T586" s="17">
        <v>0.18303365651612399</v>
      </c>
      <c r="U586" s="17">
        <v>0.19434770694161699</v>
      </c>
      <c r="V586" s="17">
        <v>0.17014822672793301</v>
      </c>
      <c r="W586" s="17">
        <v>0.13371932126292799</v>
      </c>
      <c r="X586" s="17">
        <v>0.14702343760700201</v>
      </c>
      <c r="Y586" s="17">
        <v>0.157933784488269</v>
      </c>
      <c r="Z586" s="17">
        <v>7.0703382574628396E-2</v>
      </c>
      <c r="AA586" s="17">
        <v>0.14238678395314799</v>
      </c>
      <c r="AB586" s="17"/>
      <c r="AC586" s="17">
        <v>0.16922556356017099</v>
      </c>
      <c r="AD586" s="17">
        <v>0.21478155024843801</v>
      </c>
      <c r="AE586" s="17">
        <v>0.144789755946447</v>
      </c>
      <c r="AF586" s="17">
        <v>9.6068254018456894E-2</v>
      </c>
      <c r="AG586" s="17">
        <v>5.6714393052468101E-2</v>
      </c>
      <c r="AH586" s="17">
        <v>0.101852076429713</v>
      </c>
      <c r="AI586" s="17">
        <v>0.21007227099119</v>
      </c>
      <c r="AJ586" s="17">
        <v>0.17621095068339199</v>
      </c>
      <c r="AK586" s="17">
        <v>0.17048262095154401</v>
      </c>
      <c r="AL586" s="17">
        <v>0.143674968148957</v>
      </c>
      <c r="AM586" s="17"/>
      <c r="AN586" s="17">
        <v>0.12072596452425199</v>
      </c>
      <c r="AO586" s="17">
        <v>0.19280484634891901</v>
      </c>
      <c r="AP586" s="17"/>
      <c r="AQ586" s="17">
        <v>0.121368349874746</v>
      </c>
      <c r="AR586" s="17">
        <v>0.20034551349829099</v>
      </c>
      <c r="AS586" s="17"/>
      <c r="AT586" s="17">
        <v>0.14737549387488999</v>
      </c>
      <c r="AU586" s="17">
        <v>0.18092039390569101</v>
      </c>
      <c r="AV586" s="17"/>
      <c r="AW586" s="17">
        <v>0.122333839581295</v>
      </c>
      <c r="AX586" s="17">
        <v>0.18729990239116401</v>
      </c>
      <c r="AY586" s="17"/>
      <c r="AZ586" s="17">
        <v>9.8871467424051701E-2</v>
      </c>
      <c r="BA586" s="17">
        <v>0.20375874167420399</v>
      </c>
    </row>
    <row r="587" spans="2:53" x14ac:dyDescent="0.35">
      <c r="B587" t="s">
        <v>255</v>
      </c>
      <c r="C587" s="17">
        <v>7.1855399993633398E-2</v>
      </c>
      <c r="D587" s="17">
        <v>5.80626963604138E-2</v>
      </c>
      <c r="E587" s="17">
        <v>8.5712749085878601E-2</v>
      </c>
      <c r="F587" s="17"/>
      <c r="G587" s="17">
        <v>3.57450251717484E-2</v>
      </c>
      <c r="H587" s="17">
        <v>2.00199083130818E-2</v>
      </c>
      <c r="I587" s="17">
        <v>4.6333062335141499E-2</v>
      </c>
      <c r="J587" s="17">
        <v>9.5545576585986794E-2</v>
      </c>
      <c r="K587" s="17">
        <v>0.128418281810291</v>
      </c>
      <c r="L587" s="17">
        <v>0.15456167068576199</v>
      </c>
      <c r="M587" s="17"/>
      <c r="N587" s="17">
        <v>6.4172476614315493E-2</v>
      </c>
      <c r="O587" s="17">
        <v>8.7438185017444603E-2</v>
      </c>
      <c r="P587" s="17">
        <v>9.1790396993856896E-2</v>
      </c>
      <c r="Q587" s="17">
        <v>7.4657940672519393E-2</v>
      </c>
      <c r="R587" s="17"/>
      <c r="S587" s="17">
        <v>6.5810965699096696E-2</v>
      </c>
      <c r="T587" s="17">
        <v>6.7331289787522994E-2</v>
      </c>
      <c r="U587" s="17">
        <v>0.111304585487647</v>
      </c>
      <c r="V587" s="17">
        <v>7.1846802988952102E-2</v>
      </c>
      <c r="W587" s="17">
        <v>5.3727219442302701E-2</v>
      </c>
      <c r="X587" s="17">
        <v>6.6576437859792295E-2</v>
      </c>
      <c r="Y587" s="17">
        <v>8.1167404858294906E-2</v>
      </c>
      <c r="Z587" s="17">
        <v>4.4316845933322697E-2</v>
      </c>
      <c r="AA587" s="17">
        <v>7.4620613418342793E-2</v>
      </c>
      <c r="AB587" s="17"/>
      <c r="AC587" s="17">
        <v>3.6483882881344E-2</v>
      </c>
      <c r="AD587" s="17">
        <v>0.17347279766674201</v>
      </c>
      <c r="AE587" s="17">
        <v>3.25402751292087E-2</v>
      </c>
      <c r="AF587" s="17">
        <v>2.69496206420149E-2</v>
      </c>
      <c r="AG587" s="17">
        <v>7.0456203175900498E-2</v>
      </c>
      <c r="AH587" s="17">
        <v>7.9849428432670594E-2</v>
      </c>
      <c r="AI587" s="17">
        <v>9.5164128115826502E-2</v>
      </c>
      <c r="AJ587" s="17">
        <v>4.3166904641969303E-2</v>
      </c>
      <c r="AK587" s="17">
        <v>8.5941796979031801E-3</v>
      </c>
      <c r="AL587" s="17">
        <v>0.13455937484559699</v>
      </c>
      <c r="AM587" s="17"/>
      <c r="AN587" s="17">
        <v>1.87822916712179E-2</v>
      </c>
      <c r="AO587" s="17">
        <v>0.14397785661384299</v>
      </c>
      <c r="AP587" s="17"/>
      <c r="AQ587" s="17">
        <v>3.4374068066961097E-2</v>
      </c>
      <c r="AR587" s="17">
        <v>0.12312911744670001</v>
      </c>
      <c r="AS587" s="17"/>
      <c r="AT587" s="17">
        <v>6.6214135146121497E-2</v>
      </c>
      <c r="AU587" s="17">
        <v>0.109023601312083</v>
      </c>
      <c r="AV587" s="17"/>
      <c r="AW587" s="17">
        <v>7.5442940797501398E-2</v>
      </c>
      <c r="AX587" s="17">
        <v>6.7999945531107095E-2</v>
      </c>
      <c r="AY587" s="17"/>
      <c r="AZ587" s="17">
        <v>1.5169944374441101E-2</v>
      </c>
      <c r="BA587" s="17">
        <v>0.127199365167391</v>
      </c>
    </row>
    <row r="588" spans="2:53" x14ac:dyDescent="0.35">
      <c r="B588" t="s">
        <v>69</v>
      </c>
      <c r="C588" s="17">
        <v>0.100414420309703</v>
      </c>
      <c r="D588" s="17">
        <v>7.5763347456495003E-2</v>
      </c>
      <c r="E588" s="17">
        <v>0.125155831953248</v>
      </c>
      <c r="F588" s="17"/>
      <c r="G588" s="17">
        <v>4.9228706542471398E-2</v>
      </c>
      <c r="H588" s="17">
        <v>4.6493852823667497E-2</v>
      </c>
      <c r="I588" s="17">
        <v>5.2346512370880498E-2</v>
      </c>
      <c r="J588" s="17">
        <v>0.11364923787657299</v>
      </c>
      <c r="K588" s="17">
        <v>0.21206138583532599</v>
      </c>
      <c r="L588" s="17">
        <v>0.20208719172070899</v>
      </c>
      <c r="M588" s="17"/>
      <c r="N588" s="17">
        <v>7.9724388627307005E-2</v>
      </c>
      <c r="O588" s="17">
        <v>0.121703785433879</v>
      </c>
      <c r="P588" s="17">
        <v>0.170735157996488</v>
      </c>
      <c r="Q588" s="17">
        <v>0.19450318439105699</v>
      </c>
      <c r="R588" s="17"/>
      <c r="S588" s="17">
        <v>7.4418421136126206E-2</v>
      </c>
      <c r="T588" s="17">
        <v>0.13585870170934899</v>
      </c>
      <c r="U588" s="17">
        <v>0.123939636006834</v>
      </c>
      <c r="V588" s="17">
        <v>9.2881124157874695E-2</v>
      </c>
      <c r="W588" s="17">
        <v>8.49397992410241E-2</v>
      </c>
      <c r="X588" s="17">
        <v>9.6342060583772898E-2</v>
      </c>
      <c r="Y588" s="17">
        <v>0.132181517592589</v>
      </c>
      <c r="Z588" s="17">
        <v>5.3112356918372801E-2</v>
      </c>
      <c r="AA588" s="17">
        <v>8.4707714982993093E-2</v>
      </c>
      <c r="AB588" s="17"/>
      <c r="AC588" s="17">
        <v>0.104461182990965</v>
      </c>
      <c r="AD588" s="17">
        <v>7.3722778955476506E-2</v>
      </c>
      <c r="AE588" s="17">
        <v>7.1140795834103099E-2</v>
      </c>
      <c r="AF588" s="17">
        <v>3.5392700235592198E-2</v>
      </c>
      <c r="AG588" s="17">
        <v>8.6430404305589306E-2</v>
      </c>
      <c r="AH588" s="17">
        <v>0.12940555962721001</v>
      </c>
      <c r="AI588" s="17">
        <v>0.12997936989607001</v>
      </c>
      <c r="AJ588" s="17">
        <v>6.0187678637503503E-2</v>
      </c>
      <c r="AK588" s="17">
        <v>3.3602888194506401E-2</v>
      </c>
      <c r="AL588" s="17">
        <v>0.10834556974913</v>
      </c>
      <c r="AM588" s="17"/>
      <c r="AN588" s="17">
        <v>2.9548552421603098E-2</v>
      </c>
      <c r="AO588" s="17">
        <v>0.18372745559377099</v>
      </c>
      <c r="AP588" s="17"/>
      <c r="AQ588" s="17">
        <v>3.80505058509178E-2</v>
      </c>
      <c r="AR588" s="17">
        <v>0.17618137204812001</v>
      </c>
      <c r="AS588" s="17"/>
      <c r="AT588" s="17">
        <v>7.3069677566209107E-2</v>
      </c>
      <c r="AU588" s="17">
        <v>0.23683373091980001</v>
      </c>
      <c r="AV588" s="17"/>
      <c r="AW588" s="17">
        <v>0.120497510047127</v>
      </c>
      <c r="AX588" s="17">
        <v>7.3894735873749007E-2</v>
      </c>
      <c r="AY588" s="17"/>
      <c r="AZ588" s="17">
        <v>2.24003843917699E-2</v>
      </c>
      <c r="BA588" s="17">
        <v>0.17658221396583301</v>
      </c>
    </row>
    <row r="589" spans="2:53" x14ac:dyDescent="0.35">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row>
    <row r="590" spans="2:53" x14ac:dyDescent="0.35">
      <c r="B590" s="6" t="s">
        <v>262</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row>
    <row r="591" spans="2:53" x14ac:dyDescent="0.35">
      <c r="B591" s="24" t="s">
        <v>72</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row>
    <row r="592" spans="2:53" x14ac:dyDescent="0.35">
      <c r="B592" t="s">
        <v>251</v>
      </c>
      <c r="C592" s="17">
        <v>0.1361155332699</v>
      </c>
      <c r="D592" s="17">
        <v>0.14204752916573599</v>
      </c>
      <c r="E592" s="17">
        <v>0.12976653944387301</v>
      </c>
      <c r="F592" s="17"/>
      <c r="G592" s="17">
        <v>0.205736232565816</v>
      </c>
      <c r="H592" s="17">
        <v>0.172093010704052</v>
      </c>
      <c r="I592" s="17">
        <v>0.191678842733775</v>
      </c>
      <c r="J592" s="17">
        <v>0.120248792023046</v>
      </c>
      <c r="K592" s="17">
        <v>4.1941562768195502E-2</v>
      </c>
      <c r="L592" s="17">
        <v>1.9433774602427501E-2</v>
      </c>
      <c r="M592" s="17"/>
      <c r="N592" s="17">
        <v>0.140107896150201</v>
      </c>
      <c r="O592" s="17">
        <v>9.6229537095072398E-2</v>
      </c>
      <c r="P592" s="17">
        <v>0.16067151816063299</v>
      </c>
      <c r="Q592" s="17">
        <v>0.107038702059584</v>
      </c>
      <c r="R592" s="17"/>
      <c r="S592" s="17">
        <v>0.17572258107554201</v>
      </c>
      <c r="T592" s="17">
        <v>7.6944139854021806E-2</v>
      </c>
      <c r="U592" s="17">
        <v>0.12876149726699501</v>
      </c>
      <c r="V592" s="17">
        <v>0.14925888495257</v>
      </c>
      <c r="W592" s="17">
        <v>0.165274030951441</v>
      </c>
      <c r="X592" s="17">
        <v>0.147023444800568</v>
      </c>
      <c r="Y592" s="17">
        <v>0.123542949089124</v>
      </c>
      <c r="Z592" s="17">
        <v>0.19451911381881101</v>
      </c>
      <c r="AA592" s="17">
        <v>0.113352689431481</v>
      </c>
      <c r="AB592" s="17"/>
      <c r="AC592" s="17">
        <v>8.7763681290276105E-2</v>
      </c>
      <c r="AD592" s="17">
        <v>0.11703734965232</v>
      </c>
      <c r="AE592" s="17">
        <v>0.111765491604813</v>
      </c>
      <c r="AF592" s="17">
        <v>0.229709305531417</v>
      </c>
      <c r="AG592" s="17">
        <v>0.177214696686357</v>
      </c>
      <c r="AH592" s="17">
        <v>0.203974517285753</v>
      </c>
      <c r="AI592" s="17">
        <v>0.102631642369061</v>
      </c>
      <c r="AJ592" s="17">
        <v>0.115085288773769</v>
      </c>
      <c r="AK592" s="17">
        <v>0.101129233877553</v>
      </c>
      <c r="AL592" s="17">
        <v>0.10694830640879401</v>
      </c>
      <c r="AM592" s="17"/>
      <c r="AN592" s="17">
        <v>0.19592905419725601</v>
      </c>
      <c r="AO592" s="17">
        <v>6.2512637311352495E-2</v>
      </c>
      <c r="AP592" s="17"/>
      <c r="AQ592" s="17">
        <v>0.18395356672845001</v>
      </c>
      <c r="AR592" s="17">
        <v>7.0133956416004395E-2</v>
      </c>
      <c r="AS592" s="17"/>
      <c r="AT592" s="17">
        <v>0.150093678976332</v>
      </c>
      <c r="AU592" s="17">
        <v>5.7802431202012602E-2</v>
      </c>
      <c r="AV592" s="17"/>
      <c r="AW592" s="17">
        <v>0.153256342553929</v>
      </c>
      <c r="AX592" s="17">
        <v>0.116313806957939</v>
      </c>
      <c r="AY592" s="17"/>
      <c r="AZ592" s="17">
        <v>0.224196233823754</v>
      </c>
      <c r="BA592" s="17">
        <v>5.01193077710584E-2</v>
      </c>
    </row>
    <row r="593" spans="2:53" x14ac:dyDescent="0.35">
      <c r="B593" t="s">
        <v>252</v>
      </c>
      <c r="C593" s="17">
        <v>0.31208678457390499</v>
      </c>
      <c r="D593" s="17">
        <v>0.325649346979617</v>
      </c>
      <c r="E593" s="17">
        <v>0.298804995507644</v>
      </c>
      <c r="F593" s="17"/>
      <c r="G593" s="17">
        <v>0.43207175964147099</v>
      </c>
      <c r="H593" s="17">
        <v>0.38151299996291999</v>
      </c>
      <c r="I593" s="17">
        <v>0.34476154883163501</v>
      </c>
      <c r="J593" s="17">
        <v>0.30199629253959898</v>
      </c>
      <c r="K593" s="17">
        <v>0.198193361091933</v>
      </c>
      <c r="L593" s="17">
        <v>0.17263606330730599</v>
      </c>
      <c r="M593" s="17"/>
      <c r="N593" s="17">
        <v>0.32496786789464499</v>
      </c>
      <c r="O593" s="17">
        <v>0.28761035888538899</v>
      </c>
      <c r="P593" s="17">
        <v>0.27196379191443198</v>
      </c>
      <c r="Q593" s="17">
        <v>0.29693045533865697</v>
      </c>
      <c r="R593" s="17"/>
      <c r="S593" s="17">
        <v>0.30636784204519901</v>
      </c>
      <c r="T593" s="17">
        <v>0.30489434466298199</v>
      </c>
      <c r="U593" s="17">
        <v>0.26774712042983401</v>
      </c>
      <c r="V593" s="17">
        <v>0.32331061745427397</v>
      </c>
      <c r="W593" s="17">
        <v>0.29916441847449798</v>
      </c>
      <c r="X593" s="17">
        <v>0.33333331595948901</v>
      </c>
      <c r="Y593" s="17">
        <v>0.30046399944760099</v>
      </c>
      <c r="Z593" s="17">
        <v>0.380242717967334</v>
      </c>
      <c r="AA593" s="17">
        <v>0.32783580658890799</v>
      </c>
      <c r="AB593" s="17"/>
      <c r="AC593" s="17">
        <v>0.33882735795234598</v>
      </c>
      <c r="AD593" s="17">
        <v>0.24147140636355599</v>
      </c>
      <c r="AE593" s="17">
        <v>0.33617972399575502</v>
      </c>
      <c r="AF593" s="17">
        <v>0.36977341528164898</v>
      </c>
      <c r="AG593" s="17">
        <v>0.428754414872908</v>
      </c>
      <c r="AH593" s="17">
        <v>0.288135536920541</v>
      </c>
      <c r="AI593" s="17">
        <v>0.28127622135838398</v>
      </c>
      <c r="AJ593" s="17">
        <v>0.269234268226616</v>
      </c>
      <c r="AK593" s="17">
        <v>0.40984610459006598</v>
      </c>
      <c r="AL593" s="17">
        <v>0.29565653372337602</v>
      </c>
      <c r="AM593" s="17"/>
      <c r="AN593" s="17">
        <v>0.38368142444667402</v>
      </c>
      <c r="AO593" s="17">
        <v>0.21248244719871101</v>
      </c>
      <c r="AP593" s="17"/>
      <c r="AQ593" s="17">
        <v>0.36338051371755697</v>
      </c>
      <c r="AR593" s="17">
        <v>0.24551275955333399</v>
      </c>
      <c r="AS593" s="17"/>
      <c r="AT593" s="17">
        <v>0.32241269954788598</v>
      </c>
      <c r="AU593" s="17">
        <v>0.25215877285737298</v>
      </c>
      <c r="AV593" s="17"/>
      <c r="AW593" s="17">
        <v>0.305992071086508</v>
      </c>
      <c r="AX593" s="17">
        <v>0.32015632870445898</v>
      </c>
      <c r="AY593" s="17"/>
      <c r="AZ593" s="17">
        <v>0.39574710279950098</v>
      </c>
      <c r="BA593" s="17">
        <v>0.230406330783299</v>
      </c>
    </row>
    <row r="594" spans="2:53" x14ac:dyDescent="0.35">
      <c r="B594" t="s">
        <v>253</v>
      </c>
      <c r="C594" s="17">
        <v>0.250743891546646</v>
      </c>
      <c r="D594" s="17">
        <v>0.26536082722495202</v>
      </c>
      <c r="E594" s="17">
        <v>0.23635254125813401</v>
      </c>
      <c r="F594" s="17"/>
      <c r="G594" s="17">
        <v>0.183535235158437</v>
      </c>
      <c r="H594" s="17">
        <v>0.27029800679768301</v>
      </c>
      <c r="I594" s="17">
        <v>0.26358322788655802</v>
      </c>
      <c r="J594" s="17">
        <v>0.25427556339480001</v>
      </c>
      <c r="K594" s="17">
        <v>0.23371757402445101</v>
      </c>
      <c r="L594" s="17">
        <v>0.215417628429941</v>
      </c>
      <c r="M594" s="17"/>
      <c r="N594" s="17">
        <v>0.25627247485766602</v>
      </c>
      <c r="O594" s="17">
        <v>0.23814630880077101</v>
      </c>
      <c r="P594" s="17">
        <v>0.241300162406343</v>
      </c>
      <c r="Q594" s="17">
        <v>0.22445207363127601</v>
      </c>
      <c r="R594" s="17"/>
      <c r="S594" s="17">
        <v>0.26676260040851701</v>
      </c>
      <c r="T594" s="17">
        <v>0.26334455670545898</v>
      </c>
      <c r="U594" s="17">
        <v>0.20939369407300301</v>
      </c>
      <c r="V594" s="17">
        <v>0.239898291566461</v>
      </c>
      <c r="W594" s="17">
        <v>0.22735706005768899</v>
      </c>
      <c r="X594" s="17">
        <v>0.28422526393925501</v>
      </c>
      <c r="Y594" s="17">
        <v>0.23877424781634399</v>
      </c>
      <c r="Z594" s="17">
        <v>0.226151645587919</v>
      </c>
      <c r="AA594" s="17">
        <v>0.265437454075861</v>
      </c>
      <c r="AB594" s="17"/>
      <c r="AC594" s="17">
        <v>0.28033388561879402</v>
      </c>
      <c r="AD594" s="17">
        <v>0.234050314425297</v>
      </c>
      <c r="AE594" s="17">
        <v>0.29323778554681301</v>
      </c>
      <c r="AF594" s="17">
        <v>0.23766152656046499</v>
      </c>
      <c r="AG594" s="17">
        <v>0.17500126657549001</v>
      </c>
      <c r="AH594" s="17">
        <v>0.23480545905250999</v>
      </c>
      <c r="AI594" s="17">
        <v>0.23018479884326001</v>
      </c>
      <c r="AJ594" s="17">
        <v>0.373968348878985</v>
      </c>
      <c r="AK594" s="17">
        <v>0.27171094627169601</v>
      </c>
      <c r="AL594" s="17">
        <v>0.23102115305670701</v>
      </c>
      <c r="AM594" s="17"/>
      <c r="AN594" s="17">
        <v>0.253301331889352</v>
      </c>
      <c r="AO594" s="17">
        <v>0.24954149344148899</v>
      </c>
      <c r="AP594" s="17"/>
      <c r="AQ594" s="17">
        <v>0.25959967768299902</v>
      </c>
      <c r="AR594" s="17">
        <v>0.24076208151676501</v>
      </c>
      <c r="AS594" s="17"/>
      <c r="AT594" s="17">
        <v>0.25910710777090301</v>
      </c>
      <c r="AU594" s="17">
        <v>0.214661592867045</v>
      </c>
      <c r="AV594" s="17"/>
      <c r="AW594" s="17">
        <v>0.22907786171994299</v>
      </c>
      <c r="AX594" s="17">
        <v>0.278045708482906</v>
      </c>
      <c r="AY594" s="17"/>
      <c r="AZ594" s="17">
        <v>0.242140583299986</v>
      </c>
      <c r="BA594" s="17">
        <v>0.25914359808126303</v>
      </c>
    </row>
    <row r="595" spans="2:53" x14ac:dyDescent="0.35">
      <c r="B595" t="s">
        <v>254</v>
      </c>
      <c r="C595" s="17">
        <v>0.14669640726001301</v>
      </c>
      <c r="D595" s="17">
        <v>0.149645646732017</v>
      </c>
      <c r="E595" s="17">
        <v>0.143879145252399</v>
      </c>
      <c r="F595" s="17"/>
      <c r="G595" s="17">
        <v>6.6077926244684504E-2</v>
      </c>
      <c r="H595" s="17">
        <v>0.116730209155854</v>
      </c>
      <c r="I595" s="17">
        <v>0.116117606776221</v>
      </c>
      <c r="J595" s="17">
        <v>0.15080085433020601</v>
      </c>
      <c r="K595" s="17">
        <v>0.223145146830353</v>
      </c>
      <c r="L595" s="17">
        <v>0.23210754014802601</v>
      </c>
      <c r="M595" s="17"/>
      <c r="N595" s="17">
        <v>0.15163089085982001</v>
      </c>
      <c r="O595" s="17">
        <v>0.16325250534638899</v>
      </c>
      <c r="P595" s="17">
        <v>0.101976456810961</v>
      </c>
      <c r="Q595" s="17">
        <v>0.128282215454913</v>
      </c>
      <c r="R595" s="17"/>
      <c r="S595" s="17">
        <v>0.119819768971759</v>
      </c>
      <c r="T595" s="17">
        <v>0.163232747672929</v>
      </c>
      <c r="U595" s="17">
        <v>0.168884123208839</v>
      </c>
      <c r="V595" s="17">
        <v>0.15121064593413699</v>
      </c>
      <c r="W595" s="17">
        <v>0.17627475631560699</v>
      </c>
      <c r="X595" s="17">
        <v>0.105712497912372</v>
      </c>
      <c r="Y595" s="17">
        <v>0.14318408067767699</v>
      </c>
      <c r="Z595" s="17">
        <v>0.123815742740902</v>
      </c>
      <c r="AA595" s="17">
        <v>0.161204071838179</v>
      </c>
      <c r="AB595" s="17"/>
      <c r="AC595" s="17">
        <v>0.19793994071214299</v>
      </c>
      <c r="AD595" s="17">
        <v>0.17964860252909701</v>
      </c>
      <c r="AE595" s="17">
        <v>0.15142051982639301</v>
      </c>
      <c r="AF595" s="17">
        <v>0.104662855340888</v>
      </c>
      <c r="AG595" s="17">
        <v>0.11619119336172801</v>
      </c>
      <c r="AH595" s="17">
        <v>0.126243741720514</v>
      </c>
      <c r="AI595" s="17">
        <v>0.17989961328632401</v>
      </c>
      <c r="AJ595" s="17">
        <v>0.13504927688755899</v>
      </c>
      <c r="AK595" s="17">
        <v>0.151821388183494</v>
      </c>
      <c r="AL595" s="17">
        <v>0.12781536138997501</v>
      </c>
      <c r="AM595" s="17"/>
      <c r="AN595" s="17">
        <v>0.121513158946275</v>
      </c>
      <c r="AO595" s="17">
        <v>0.180527702297097</v>
      </c>
      <c r="AP595" s="17"/>
      <c r="AQ595" s="17">
        <v>0.12632366547530199</v>
      </c>
      <c r="AR595" s="17">
        <v>0.18072205806789399</v>
      </c>
      <c r="AS595" s="17"/>
      <c r="AT595" s="17">
        <v>0.150258525125576</v>
      </c>
      <c r="AU595" s="17">
        <v>0.13139393981803099</v>
      </c>
      <c r="AV595" s="17"/>
      <c r="AW595" s="17">
        <v>0.14097055118340199</v>
      </c>
      <c r="AX595" s="17">
        <v>0.15277170278324501</v>
      </c>
      <c r="AY595" s="17"/>
      <c r="AZ595" s="17">
        <v>0.102306606608682</v>
      </c>
      <c r="BA595" s="17">
        <v>0.19003570046109799</v>
      </c>
    </row>
    <row r="596" spans="2:53" x14ac:dyDescent="0.35">
      <c r="B596" t="s">
        <v>255</v>
      </c>
      <c r="C596" s="17">
        <v>6.4376996857768098E-2</v>
      </c>
      <c r="D596" s="17">
        <v>5.0348427648009897E-2</v>
      </c>
      <c r="E596" s="17">
        <v>7.8103276107286707E-2</v>
      </c>
      <c r="F596" s="17"/>
      <c r="G596" s="17">
        <v>6.6897771551346005E-2</v>
      </c>
      <c r="H596" s="17">
        <v>2.31799570667649E-2</v>
      </c>
      <c r="I596" s="17">
        <v>4.2052788047218202E-2</v>
      </c>
      <c r="J596" s="17">
        <v>7.6290233425706303E-2</v>
      </c>
      <c r="K596" s="17">
        <v>9.6757302857255006E-2</v>
      </c>
      <c r="L596" s="17">
        <v>0.16240431802736399</v>
      </c>
      <c r="M596" s="17"/>
      <c r="N596" s="17">
        <v>5.8108915440310799E-2</v>
      </c>
      <c r="O596" s="17">
        <v>8.5261875806918699E-2</v>
      </c>
      <c r="P596" s="17">
        <v>6.2831882091823596E-2</v>
      </c>
      <c r="Q596" s="17">
        <v>0.103638054672177</v>
      </c>
      <c r="R596" s="17"/>
      <c r="S596" s="17">
        <v>5.4572086290177797E-2</v>
      </c>
      <c r="T596" s="17">
        <v>6.4939049297646406E-2</v>
      </c>
      <c r="U596" s="17">
        <v>0.113908984862062</v>
      </c>
      <c r="V596" s="17">
        <v>6.4184779993885499E-2</v>
      </c>
      <c r="W596" s="17">
        <v>4.2555432798760097E-2</v>
      </c>
      <c r="X596" s="17">
        <v>6.8751306557765596E-2</v>
      </c>
      <c r="Y596" s="17">
        <v>6.8291270335813406E-2</v>
      </c>
      <c r="Z596" s="17">
        <v>3.5521334510018501E-2</v>
      </c>
      <c r="AA596" s="17">
        <v>5.7679071217326301E-2</v>
      </c>
      <c r="AB596" s="17"/>
      <c r="AC596" s="17">
        <v>2.35615215124543E-2</v>
      </c>
      <c r="AD596" s="17">
        <v>0.137220554298013</v>
      </c>
      <c r="AE596" s="17">
        <v>5.9545229536853699E-2</v>
      </c>
      <c r="AF596" s="17">
        <v>2.7291117076760799E-2</v>
      </c>
      <c r="AG596" s="17">
        <v>0</v>
      </c>
      <c r="AH596" s="17">
        <v>3.9900801821168501E-2</v>
      </c>
      <c r="AI596" s="17">
        <v>8.4275104943321605E-2</v>
      </c>
      <c r="AJ596" s="17">
        <v>4.92184342148662E-2</v>
      </c>
      <c r="AK596" s="17">
        <v>3.5145373850663103E-2</v>
      </c>
      <c r="AL596" s="17">
        <v>0.12353239120772801</v>
      </c>
      <c r="AM596" s="17"/>
      <c r="AN596" s="17">
        <v>2.10625402951992E-2</v>
      </c>
      <c r="AO596" s="17">
        <v>0.123750810729665</v>
      </c>
      <c r="AP596" s="17"/>
      <c r="AQ596" s="17">
        <v>3.6885624886155897E-2</v>
      </c>
      <c r="AR596" s="17">
        <v>9.9946484299616098E-2</v>
      </c>
      <c r="AS596" s="17"/>
      <c r="AT596" s="17">
        <v>5.57951989567518E-2</v>
      </c>
      <c r="AU596" s="17">
        <v>0.113946385059929</v>
      </c>
      <c r="AV596" s="17"/>
      <c r="AW596" s="17">
        <v>5.86410695260716E-2</v>
      </c>
      <c r="AX596" s="17">
        <v>7.1735950568193693E-2</v>
      </c>
      <c r="AY596" s="17"/>
      <c r="AZ596" s="17">
        <v>1.6076580914615699E-2</v>
      </c>
      <c r="BA596" s="17">
        <v>0.111534358629608</v>
      </c>
    </row>
    <row r="597" spans="2:53" x14ac:dyDescent="0.35">
      <c r="B597" t="s">
        <v>69</v>
      </c>
      <c r="C597" s="17">
        <v>8.99803864917674E-2</v>
      </c>
      <c r="D597" s="17">
        <v>6.6948222249667594E-2</v>
      </c>
      <c r="E597" s="17">
        <v>0.113093502430663</v>
      </c>
      <c r="F597" s="17"/>
      <c r="G597" s="17">
        <v>4.5681074838246301E-2</v>
      </c>
      <c r="H597" s="17">
        <v>3.6185816312725702E-2</v>
      </c>
      <c r="I597" s="17">
        <v>4.1805985724592001E-2</v>
      </c>
      <c r="J597" s="17">
        <v>9.6388264286642794E-2</v>
      </c>
      <c r="K597" s="17">
        <v>0.20624505242781299</v>
      </c>
      <c r="L597" s="17">
        <v>0.198000675484936</v>
      </c>
      <c r="M597" s="17"/>
      <c r="N597" s="17">
        <v>6.89119547973574E-2</v>
      </c>
      <c r="O597" s="17">
        <v>0.12949941406546001</v>
      </c>
      <c r="P597" s="17">
        <v>0.16125618861580701</v>
      </c>
      <c r="Q597" s="17">
        <v>0.13965849884339299</v>
      </c>
      <c r="R597" s="17"/>
      <c r="S597" s="17">
        <v>7.67551212088049E-2</v>
      </c>
      <c r="T597" s="17">
        <v>0.126645161806962</v>
      </c>
      <c r="U597" s="17">
        <v>0.111304580159267</v>
      </c>
      <c r="V597" s="17">
        <v>7.2136780098671804E-2</v>
      </c>
      <c r="W597" s="17">
        <v>8.9374301402004697E-2</v>
      </c>
      <c r="X597" s="17">
        <v>6.0954170830550602E-2</v>
      </c>
      <c r="Y597" s="17">
        <v>0.125743452633441</v>
      </c>
      <c r="Z597" s="17">
        <v>3.9749445375015603E-2</v>
      </c>
      <c r="AA597" s="17">
        <v>7.4490906848244096E-2</v>
      </c>
      <c r="AB597" s="17"/>
      <c r="AC597" s="17">
        <v>7.1573612913986895E-2</v>
      </c>
      <c r="AD597" s="17">
        <v>9.0571772731716294E-2</v>
      </c>
      <c r="AE597" s="17">
        <v>4.7851249489372E-2</v>
      </c>
      <c r="AF597" s="17">
        <v>3.0901780208819899E-2</v>
      </c>
      <c r="AG597" s="17">
        <v>0.102838428503517</v>
      </c>
      <c r="AH597" s="17">
        <v>0.106939943199513</v>
      </c>
      <c r="AI597" s="17">
        <v>0.12173261919964801</v>
      </c>
      <c r="AJ597" s="17">
        <v>5.74443830182053E-2</v>
      </c>
      <c r="AK597" s="17">
        <v>3.0346953226527602E-2</v>
      </c>
      <c r="AL597" s="17">
        <v>0.11502625421342</v>
      </c>
      <c r="AM597" s="17"/>
      <c r="AN597" s="17">
        <v>2.4512490225243901E-2</v>
      </c>
      <c r="AO597" s="17">
        <v>0.17118490902168701</v>
      </c>
      <c r="AP597" s="17"/>
      <c r="AQ597" s="17">
        <v>2.9856951509536302E-2</v>
      </c>
      <c r="AR597" s="17">
        <v>0.16292266014638601</v>
      </c>
      <c r="AS597" s="17"/>
      <c r="AT597" s="17">
        <v>6.2332789622550198E-2</v>
      </c>
      <c r="AU597" s="17">
        <v>0.230036878195609</v>
      </c>
      <c r="AV597" s="17"/>
      <c r="AW597" s="17">
        <v>0.112062103930147</v>
      </c>
      <c r="AX597" s="17">
        <v>6.0976502503257701E-2</v>
      </c>
      <c r="AY597" s="17"/>
      <c r="AZ597" s="17">
        <v>1.9532892553460499E-2</v>
      </c>
      <c r="BA597" s="17">
        <v>0.158760704273673</v>
      </c>
    </row>
    <row r="598" spans="2:53" x14ac:dyDescent="0.3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row>
    <row r="599" spans="2:53" x14ac:dyDescent="0.35">
      <c r="B599" s="6" t="s">
        <v>263</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row>
    <row r="600" spans="2:53" x14ac:dyDescent="0.35">
      <c r="B600" s="24" t="s">
        <v>72</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row>
    <row r="601" spans="2:53" x14ac:dyDescent="0.35">
      <c r="B601" t="s">
        <v>251</v>
      </c>
      <c r="C601" s="17">
        <v>0.151462685176703</v>
      </c>
      <c r="D601" s="17">
        <v>0.16406209253356299</v>
      </c>
      <c r="E601" s="17">
        <v>0.138999543490257</v>
      </c>
      <c r="F601" s="17"/>
      <c r="G601" s="17">
        <v>0.26161940055971999</v>
      </c>
      <c r="H601" s="17">
        <v>0.17357638429834801</v>
      </c>
      <c r="I601" s="17">
        <v>0.20517559184822901</v>
      </c>
      <c r="J601" s="17">
        <v>0.13491112802380301</v>
      </c>
      <c r="K601" s="17">
        <v>5.6411267296511698E-2</v>
      </c>
      <c r="L601" s="17">
        <v>5.8467818637730803E-2</v>
      </c>
      <c r="M601" s="17"/>
      <c r="N601" s="17">
        <v>0.15979642429816901</v>
      </c>
      <c r="O601" s="17">
        <v>9.4994216828388198E-2</v>
      </c>
      <c r="P601" s="17">
        <v>0.175248764781751</v>
      </c>
      <c r="Q601" s="17">
        <v>9.1236945869190594E-2</v>
      </c>
      <c r="R601" s="17"/>
      <c r="S601" s="17">
        <v>0.14694283209089401</v>
      </c>
      <c r="T601" s="17">
        <v>9.7186436062503503E-2</v>
      </c>
      <c r="U601" s="17">
        <v>0.13898562713450499</v>
      </c>
      <c r="V601" s="17">
        <v>0.18127878289559499</v>
      </c>
      <c r="W601" s="17">
        <v>0.15162839331165701</v>
      </c>
      <c r="X601" s="17">
        <v>0.182260932213929</v>
      </c>
      <c r="Y601" s="17">
        <v>0.14709470350916701</v>
      </c>
      <c r="Z601" s="17">
        <v>0.25253816467495599</v>
      </c>
      <c r="AA601" s="17">
        <v>0.14885210604080801</v>
      </c>
      <c r="AB601" s="17"/>
      <c r="AC601" s="17">
        <v>0.12773531812198</v>
      </c>
      <c r="AD601" s="17">
        <v>0.14777731600006799</v>
      </c>
      <c r="AE601" s="17">
        <v>0.16673843310379699</v>
      </c>
      <c r="AF601" s="17">
        <v>0.248683318955852</v>
      </c>
      <c r="AG601" s="17">
        <v>0.192642617928766</v>
      </c>
      <c r="AH601" s="17">
        <v>0.110460680913717</v>
      </c>
      <c r="AI601" s="17">
        <v>9.8519477943130804E-2</v>
      </c>
      <c r="AJ601" s="17">
        <v>7.5088693950835797E-2</v>
      </c>
      <c r="AK601" s="17">
        <v>0.136757328406752</v>
      </c>
      <c r="AL601" s="17">
        <v>0.13754073855226501</v>
      </c>
      <c r="AM601" s="17"/>
      <c r="AN601" s="17">
        <v>0.218931537586846</v>
      </c>
      <c r="AO601" s="17">
        <v>6.9292528853198698E-2</v>
      </c>
      <c r="AP601" s="17"/>
      <c r="AQ601" s="17">
        <v>0.20459750895387899</v>
      </c>
      <c r="AR601" s="17">
        <v>8.0687729714191303E-2</v>
      </c>
      <c r="AS601" s="17"/>
      <c r="AT601" s="17">
        <v>0.16306565451309399</v>
      </c>
      <c r="AU601" s="17">
        <v>7.3109415690238197E-2</v>
      </c>
      <c r="AV601" s="17"/>
      <c r="AW601" s="17">
        <v>0.16261047840492401</v>
      </c>
      <c r="AX601" s="17">
        <v>0.139003763963959</v>
      </c>
      <c r="AY601" s="17"/>
      <c r="AZ601" s="17">
        <v>0.24187650543201</v>
      </c>
      <c r="BA601" s="17">
        <v>6.3188554453442597E-2</v>
      </c>
    </row>
    <row r="602" spans="2:53" x14ac:dyDescent="0.35">
      <c r="B602" t="s">
        <v>252</v>
      </c>
      <c r="C602" s="17">
        <v>0.34898373176840503</v>
      </c>
      <c r="D602" s="17">
        <v>0.37265604530265001</v>
      </c>
      <c r="E602" s="17">
        <v>0.32472572299514502</v>
      </c>
      <c r="F602" s="17"/>
      <c r="G602" s="17">
        <v>0.39613385519159999</v>
      </c>
      <c r="H602" s="17">
        <v>0.42038618376041498</v>
      </c>
      <c r="I602" s="17">
        <v>0.37981945566695502</v>
      </c>
      <c r="J602" s="17">
        <v>0.31767029731768698</v>
      </c>
      <c r="K602" s="17">
        <v>0.29661451084826301</v>
      </c>
      <c r="L602" s="17">
        <v>0.19788555627337101</v>
      </c>
      <c r="M602" s="17"/>
      <c r="N602" s="17">
        <v>0.36510450924530802</v>
      </c>
      <c r="O602" s="17">
        <v>0.28842673547442499</v>
      </c>
      <c r="P602" s="17">
        <v>0.310934103710931</v>
      </c>
      <c r="Q602" s="17">
        <v>0.35823116535085597</v>
      </c>
      <c r="R602" s="17"/>
      <c r="S602" s="17">
        <v>0.37883485377149501</v>
      </c>
      <c r="T602" s="17">
        <v>0.34046641479978701</v>
      </c>
      <c r="U602" s="17">
        <v>0.30285441830377702</v>
      </c>
      <c r="V602" s="17">
        <v>0.324682422083164</v>
      </c>
      <c r="W602" s="17">
        <v>0.36798473387643599</v>
      </c>
      <c r="X602" s="17">
        <v>0.374493879555925</v>
      </c>
      <c r="Y602" s="17">
        <v>0.32165175965375897</v>
      </c>
      <c r="Z602" s="17">
        <v>0.39783374555672801</v>
      </c>
      <c r="AA602" s="17">
        <v>0.34813971546170902</v>
      </c>
      <c r="AB602" s="17"/>
      <c r="AC602" s="17">
        <v>0.396200203525997</v>
      </c>
      <c r="AD602" s="17">
        <v>0.21148982332774899</v>
      </c>
      <c r="AE602" s="17">
        <v>0.33446579601462201</v>
      </c>
      <c r="AF602" s="17">
        <v>0.41640177510763898</v>
      </c>
      <c r="AG602" s="17">
        <v>0.33509561336841298</v>
      </c>
      <c r="AH602" s="17">
        <v>0.49953181490424098</v>
      </c>
      <c r="AI602" s="17">
        <v>0.30000926746252399</v>
      </c>
      <c r="AJ602" s="17">
        <v>0.40972596716416998</v>
      </c>
      <c r="AK602" s="17">
        <v>0.35146036578296502</v>
      </c>
      <c r="AL602" s="17">
        <v>0.30863891315589298</v>
      </c>
      <c r="AM602" s="17"/>
      <c r="AN602" s="17">
        <v>0.39358830704594799</v>
      </c>
      <c r="AO602" s="17">
        <v>0.291543741332007</v>
      </c>
      <c r="AP602" s="17"/>
      <c r="AQ602" s="17">
        <v>0.379779392287585</v>
      </c>
      <c r="AR602" s="17">
        <v>0.30926761078868598</v>
      </c>
      <c r="AS602" s="17"/>
      <c r="AT602" s="17">
        <v>0.361616687773888</v>
      </c>
      <c r="AU602" s="17">
        <v>0.28900898361766197</v>
      </c>
      <c r="AV602" s="17"/>
      <c r="AW602" s="17">
        <v>0.34783671301311397</v>
      </c>
      <c r="AX602" s="17">
        <v>0.351321560922084</v>
      </c>
      <c r="AY602" s="17"/>
      <c r="AZ602" s="17">
        <v>0.40587264407400098</v>
      </c>
      <c r="BA602" s="17">
        <v>0.29344112481531198</v>
      </c>
    </row>
    <row r="603" spans="2:53" x14ac:dyDescent="0.35">
      <c r="B603" t="s">
        <v>253</v>
      </c>
      <c r="C603" s="17">
        <v>0.25590408064133802</v>
      </c>
      <c r="D603" s="17">
        <v>0.24480552039984499</v>
      </c>
      <c r="E603" s="17">
        <v>0.26723286828222498</v>
      </c>
      <c r="F603" s="17"/>
      <c r="G603" s="17">
        <v>0.18049115892006301</v>
      </c>
      <c r="H603" s="17">
        <v>0.26685506814971499</v>
      </c>
      <c r="I603" s="17">
        <v>0.26303970377477898</v>
      </c>
      <c r="J603" s="17">
        <v>0.28285796255269902</v>
      </c>
      <c r="K603" s="17">
        <v>0.21639744195678301</v>
      </c>
      <c r="L603" s="17">
        <v>0.24734120142378299</v>
      </c>
      <c r="M603" s="17"/>
      <c r="N603" s="17">
        <v>0.25799165435757898</v>
      </c>
      <c r="O603" s="17">
        <v>0.29790807687218701</v>
      </c>
      <c r="P603" s="17">
        <v>0.218632249656568</v>
      </c>
      <c r="Q603" s="17">
        <v>0.21330622066315399</v>
      </c>
      <c r="R603" s="17"/>
      <c r="S603" s="17">
        <v>0.26282854637585101</v>
      </c>
      <c r="T603" s="17">
        <v>0.302590951795213</v>
      </c>
      <c r="U603" s="17">
        <v>0.224633149755429</v>
      </c>
      <c r="V603" s="17">
        <v>0.24423675535554901</v>
      </c>
      <c r="W603" s="17">
        <v>0.26138562191312698</v>
      </c>
      <c r="X603" s="17">
        <v>0.21577473346188999</v>
      </c>
      <c r="Y603" s="17">
        <v>0.25605140713729002</v>
      </c>
      <c r="Z603" s="17">
        <v>0.18572361520698899</v>
      </c>
      <c r="AA603" s="17">
        <v>0.27778942284310298</v>
      </c>
      <c r="AB603" s="17"/>
      <c r="AC603" s="17">
        <v>0.25981643328985599</v>
      </c>
      <c r="AD603" s="17">
        <v>0.30101180002066302</v>
      </c>
      <c r="AE603" s="17">
        <v>0.277448306721855</v>
      </c>
      <c r="AF603" s="17">
        <v>0.22334259011978999</v>
      </c>
      <c r="AG603" s="17">
        <v>0.31118400997019202</v>
      </c>
      <c r="AH603" s="17">
        <v>0.19187552888531101</v>
      </c>
      <c r="AI603" s="17">
        <v>0.26745079421128198</v>
      </c>
      <c r="AJ603" s="17">
        <v>0.34382520395116201</v>
      </c>
      <c r="AK603" s="17">
        <v>0.34394719162722598</v>
      </c>
      <c r="AL603" s="17">
        <v>0.28605081553879802</v>
      </c>
      <c r="AM603" s="17"/>
      <c r="AN603" s="17">
        <v>0.26232784364420197</v>
      </c>
      <c r="AO603" s="17">
        <v>0.24651983520346099</v>
      </c>
      <c r="AP603" s="17"/>
      <c r="AQ603" s="17">
        <v>0.265844873435992</v>
      </c>
      <c r="AR603" s="17">
        <v>0.24503230300741999</v>
      </c>
      <c r="AS603" s="17"/>
      <c r="AT603" s="17">
        <v>0.264745387370665</v>
      </c>
      <c r="AU603" s="17">
        <v>0.216055430294469</v>
      </c>
      <c r="AV603" s="17"/>
      <c r="AW603" s="17">
        <v>0.23230852879979999</v>
      </c>
      <c r="AX603" s="17">
        <v>0.283751361907844</v>
      </c>
      <c r="AY603" s="17"/>
      <c r="AZ603" s="17">
        <v>0.239516371858426</v>
      </c>
      <c r="BA603" s="17">
        <v>0.27190396587207599</v>
      </c>
    </row>
    <row r="604" spans="2:53" x14ac:dyDescent="0.35">
      <c r="B604" t="s">
        <v>254</v>
      </c>
      <c r="C604" s="17">
        <v>0.114109044501781</v>
      </c>
      <c r="D604" s="17">
        <v>0.124211098451758</v>
      </c>
      <c r="E604" s="17">
        <v>0.104109650470691</v>
      </c>
      <c r="F604" s="17"/>
      <c r="G604" s="17">
        <v>9.4111695311081503E-2</v>
      </c>
      <c r="H604" s="17">
        <v>8.9062435596662007E-2</v>
      </c>
      <c r="I604" s="17">
        <v>8.4053259931435198E-2</v>
      </c>
      <c r="J604" s="17">
        <v>0.13206334876790601</v>
      </c>
      <c r="K604" s="17">
        <v>0.14553073928093199</v>
      </c>
      <c r="L604" s="17">
        <v>0.19302447425231001</v>
      </c>
      <c r="M604" s="17"/>
      <c r="N604" s="17">
        <v>0.123251386626351</v>
      </c>
      <c r="O604" s="17">
        <v>0.10111385736686999</v>
      </c>
      <c r="P604" s="17">
        <v>6.9284351376664402E-2</v>
      </c>
      <c r="Q604" s="17">
        <v>0.117847089816956</v>
      </c>
      <c r="R604" s="17"/>
      <c r="S604" s="17">
        <v>0.10905360627652901</v>
      </c>
      <c r="T604" s="17">
        <v>0.121594111877492</v>
      </c>
      <c r="U604" s="17">
        <v>0.12856802346143101</v>
      </c>
      <c r="V604" s="17">
        <v>0.130466303565137</v>
      </c>
      <c r="W604" s="17">
        <v>0.109415093001034</v>
      </c>
      <c r="X604" s="17">
        <v>0.1075865930082</v>
      </c>
      <c r="Y604" s="17">
        <v>0.10659273108346801</v>
      </c>
      <c r="Z604" s="17">
        <v>8.4066290431830198E-2</v>
      </c>
      <c r="AA604" s="17">
        <v>0.11173635887738501</v>
      </c>
      <c r="AB604" s="17"/>
      <c r="AC604" s="17">
        <v>0.117858373814408</v>
      </c>
      <c r="AD604" s="17">
        <v>0.14275276447072299</v>
      </c>
      <c r="AE604" s="17">
        <v>0.14827767967953601</v>
      </c>
      <c r="AF604" s="17">
        <v>7.5573994063860797E-2</v>
      </c>
      <c r="AG604" s="17">
        <v>8.7358995679440804E-2</v>
      </c>
      <c r="AH604" s="17">
        <v>8.6415521079972205E-2</v>
      </c>
      <c r="AI604" s="17">
        <v>0.14602355211801299</v>
      </c>
      <c r="AJ604" s="17">
        <v>0.10231752520278101</v>
      </c>
      <c r="AK604" s="17">
        <v>0.146370059476257</v>
      </c>
      <c r="AL604" s="17">
        <v>7.5661670435013803E-2</v>
      </c>
      <c r="AM604" s="17"/>
      <c r="AN604" s="17">
        <v>9.6910128330709305E-2</v>
      </c>
      <c r="AO604" s="17">
        <v>0.13479828113085099</v>
      </c>
      <c r="AP604" s="17"/>
      <c r="AQ604" s="17">
        <v>0.103210314041928</v>
      </c>
      <c r="AR604" s="17">
        <v>0.13170549060347</v>
      </c>
      <c r="AS604" s="17"/>
      <c r="AT604" s="17">
        <v>0.114291275570391</v>
      </c>
      <c r="AU604" s="17">
        <v>0.12354291004883899</v>
      </c>
      <c r="AV604" s="17"/>
      <c r="AW604" s="17">
        <v>9.5173868619298593E-2</v>
      </c>
      <c r="AX604" s="17">
        <v>0.13774624332417501</v>
      </c>
      <c r="AY604" s="17"/>
      <c r="AZ604" s="17">
        <v>8.3866335825654295E-2</v>
      </c>
      <c r="BA604" s="17">
        <v>0.14363604393133</v>
      </c>
    </row>
    <row r="605" spans="2:53" x14ac:dyDescent="0.35">
      <c r="B605" t="s">
        <v>255</v>
      </c>
      <c r="C605" s="17">
        <v>4.6879417240189097E-2</v>
      </c>
      <c r="D605" s="17">
        <v>3.5225772553701198E-2</v>
      </c>
      <c r="E605" s="17">
        <v>5.8575237438835401E-2</v>
      </c>
      <c r="F605" s="17"/>
      <c r="G605" s="17">
        <v>2.19628151792884E-2</v>
      </c>
      <c r="H605" s="17">
        <v>1.8953612225078E-2</v>
      </c>
      <c r="I605" s="17">
        <v>2.4957450953369702E-2</v>
      </c>
      <c r="J605" s="17">
        <v>4.92982908622022E-2</v>
      </c>
      <c r="K605" s="17">
        <v>9.3815416221797301E-2</v>
      </c>
      <c r="L605" s="17">
        <v>0.122274258148514</v>
      </c>
      <c r="M605" s="17"/>
      <c r="N605" s="17">
        <v>3.8334574004275798E-2</v>
      </c>
      <c r="O605" s="17">
        <v>8.8782795518694196E-2</v>
      </c>
      <c r="P605" s="17">
        <v>5.61364064474466E-2</v>
      </c>
      <c r="Q605" s="17">
        <v>5.8801068358316402E-2</v>
      </c>
      <c r="R605" s="17"/>
      <c r="S605" s="17">
        <v>4.1083933823746803E-2</v>
      </c>
      <c r="T605" s="17">
        <v>3.7120722578464403E-2</v>
      </c>
      <c r="U605" s="17">
        <v>8.3430070882256693E-2</v>
      </c>
      <c r="V605" s="17">
        <v>5.8619497195779101E-2</v>
      </c>
      <c r="W605" s="17">
        <v>1.7909073380023999E-2</v>
      </c>
      <c r="X605" s="17">
        <v>5.50311230055981E-2</v>
      </c>
      <c r="Y605" s="17">
        <v>3.84649234865026E-2</v>
      </c>
      <c r="Z605" s="17">
        <v>4.8884249739530997E-2</v>
      </c>
      <c r="AA605" s="17">
        <v>4.74622624110616E-2</v>
      </c>
      <c r="AB605" s="17"/>
      <c r="AC605" s="17">
        <v>6.9753640559935201E-3</v>
      </c>
      <c r="AD605" s="17">
        <v>0.11506918021244</v>
      </c>
      <c r="AE605" s="17">
        <v>1.6289964799429901E-2</v>
      </c>
      <c r="AF605" s="17">
        <v>1.5922875830048901E-2</v>
      </c>
      <c r="AG605" s="17">
        <v>0</v>
      </c>
      <c r="AH605" s="17">
        <v>2.7242127444943299E-2</v>
      </c>
      <c r="AI605" s="17">
        <v>8.04850755068032E-2</v>
      </c>
      <c r="AJ605" s="17">
        <v>3.8669583792672199E-2</v>
      </c>
      <c r="AK605" s="17">
        <v>8.5941796979031801E-3</v>
      </c>
      <c r="AL605" s="17">
        <v>0.100334187517024</v>
      </c>
      <c r="AM605" s="17"/>
      <c r="AN605" s="17">
        <v>1.05299118787306E-2</v>
      </c>
      <c r="AO605" s="17">
        <v>9.6443283222821904E-2</v>
      </c>
      <c r="AP605" s="17"/>
      <c r="AQ605" s="17">
        <v>1.6541515522536399E-2</v>
      </c>
      <c r="AR605" s="17">
        <v>8.8827714972923799E-2</v>
      </c>
      <c r="AS605" s="17"/>
      <c r="AT605" s="17">
        <v>4.2908546636728599E-2</v>
      </c>
      <c r="AU605" s="17">
        <v>7.3385891499287703E-2</v>
      </c>
      <c r="AV605" s="17"/>
      <c r="AW605" s="17">
        <v>5.0775326149243197E-2</v>
      </c>
      <c r="AX605" s="17">
        <v>4.2484955358711003E-2</v>
      </c>
      <c r="AY605" s="17"/>
      <c r="AZ605" s="17">
        <v>1.1417568486066201E-2</v>
      </c>
      <c r="BA605" s="17">
        <v>8.1502043114977996E-2</v>
      </c>
    </row>
    <row r="606" spans="2:53" x14ac:dyDescent="0.35">
      <c r="B606" t="s">
        <v>69</v>
      </c>
      <c r="C606" s="17">
        <v>8.2661040671584099E-2</v>
      </c>
      <c r="D606" s="17">
        <v>5.9039470758483099E-2</v>
      </c>
      <c r="E606" s="17">
        <v>0.106356977322847</v>
      </c>
      <c r="F606" s="17"/>
      <c r="G606" s="17">
        <v>4.5681074838246301E-2</v>
      </c>
      <c r="H606" s="17">
        <v>3.1166315969781099E-2</v>
      </c>
      <c r="I606" s="17">
        <v>4.29545378252323E-2</v>
      </c>
      <c r="J606" s="17">
        <v>8.3198972475702501E-2</v>
      </c>
      <c r="K606" s="17">
        <v>0.19123062439571201</v>
      </c>
      <c r="L606" s="17">
        <v>0.181006691264292</v>
      </c>
      <c r="M606" s="17"/>
      <c r="N606" s="17">
        <v>5.5521451468317898E-2</v>
      </c>
      <c r="O606" s="17">
        <v>0.128774317939436</v>
      </c>
      <c r="P606" s="17">
        <v>0.16976412402663901</v>
      </c>
      <c r="Q606" s="17">
        <v>0.160577509941527</v>
      </c>
      <c r="R606" s="17"/>
      <c r="S606" s="17">
        <v>6.1256227661484197E-2</v>
      </c>
      <c r="T606" s="17">
        <v>0.10104136288654</v>
      </c>
      <c r="U606" s="17">
        <v>0.121528710462602</v>
      </c>
      <c r="V606" s="17">
        <v>6.0716238904775302E-2</v>
      </c>
      <c r="W606" s="17">
        <v>9.1677084517722301E-2</v>
      </c>
      <c r="X606" s="17">
        <v>6.4852738754458003E-2</v>
      </c>
      <c r="Y606" s="17">
        <v>0.130144475129813</v>
      </c>
      <c r="Z606" s="17">
        <v>3.09539343899655E-2</v>
      </c>
      <c r="AA606" s="17">
        <v>6.6020134365933694E-2</v>
      </c>
      <c r="AB606" s="17"/>
      <c r="AC606" s="17">
        <v>9.1414307191763897E-2</v>
      </c>
      <c r="AD606" s="17">
        <v>8.1899115968356903E-2</v>
      </c>
      <c r="AE606" s="17">
        <v>5.6779819680760797E-2</v>
      </c>
      <c r="AF606" s="17">
        <v>2.0075445922809E-2</v>
      </c>
      <c r="AG606" s="17">
        <v>7.3718763053188002E-2</v>
      </c>
      <c r="AH606" s="17">
        <v>8.4474326771816294E-2</v>
      </c>
      <c r="AI606" s="17">
        <v>0.10751183275824699</v>
      </c>
      <c r="AJ606" s="17">
        <v>3.0373025938379001E-2</v>
      </c>
      <c r="AK606" s="17">
        <v>1.28708750088965E-2</v>
      </c>
      <c r="AL606" s="17">
        <v>9.17736748010064E-2</v>
      </c>
      <c r="AM606" s="17"/>
      <c r="AN606" s="17">
        <v>1.77122715135642E-2</v>
      </c>
      <c r="AO606" s="17">
        <v>0.16140233025766099</v>
      </c>
      <c r="AP606" s="17"/>
      <c r="AQ606" s="17">
        <v>3.0026395758079201E-2</v>
      </c>
      <c r="AR606" s="17">
        <v>0.14447915091330901</v>
      </c>
      <c r="AS606" s="17"/>
      <c r="AT606" s="17">
        <v>5.3372448135233397E-2</v>
      </c>
      <c r="AU606" s="17">
        <v>0.22489736884950501</v>
      </c>
      <c r="AV606" s="17"/>
      <c r="AW606" s="17">
        <v>0.11129508501362</v>
      </c>
      <c r="AX606" s="17">
        <v>4.5692114523226801E-2</v>
      </c>
      <c r="AY606" s="17"/>
      <c r="AZ606" s="17">
        <v>1.74505743238423E-2</v>
      </c>
      <c r="BA606" s="17">
        <v>0.14632826781286201</v>
      </c>
    </row>
    <row r="607" spans="2:53" x14ac:dyDescent="0.35">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row>
    <row r="608" spans="2:53" x14ac:dyDescent="0.35">
      <c r="B608" s="6" t="s">
        <v>264</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row>
    <row r="609" spans="2:53" x14ac:dyDescent="0.35">
      <c r="B609" s="24" t="s">
        <v>72</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row>
    <row r="610" spans="2:53" x14ac:dyDescent="0.35">
      <c r="B610" t="s">
        <v>251</v>
      </c>
      <c r="C610" s="17">
        <v>0.15493955401474399</v>
      </c>
      <c r="D610" s="17">
        <v>0.165458369041661</v>
      </c>
      <c r="E610" s="17">
        <v>0.144020676419366</v>
      </c>
      <c r="F610" s="17"/>
      <c r="G610" s="17">
        <v>0.249081172997866</v>
      </c>
      <c r="H610" s="17">
        <v>0.18726454561463601</v>
      </c>
      <c r="I610" s="17">
        <v>0.18334494438895499</v>
      </c>
      <c r="J610" s="17">
        <v>0.14174973419866599</v>
      </c>
      <c r="K610" s="17">
        <v>8.3059800535141004E-2</v>
      </c>
      <c r="L610" s="17">
        <v>7.9402317742765599E-2</v>
      </c>
      <c r="M610" s="17"/>
      <c r="N610" s="17">
        <v>0.16540855260544499</v>
      </c>
      <c r="O610" s="17">
        <v>0.124706501703249</v>
      </c>
      <c r="P610" s="17">
        <v>0.13934653923941401</v>
      </c>
      <c r="Q610" s="17">
        <v>9.9448396478849996E-2</v>
      </c>
      <c r="R610" s="17"/>
      <c r="S610" s="17">
        <v>0.18728742027088399</v>
      </c>
      <c r="T610" s="17">
        <v>0.101262961914189</v>
      </c>
      <c r="U610" s="17">
        <v>0.182099596961877</v>
      </c>
      <c r="V610" s="17">
        <v>0.11319050317608199</v>
      </c>
      <c r="W610" s="17">
        <v>0.16723468516423601</v>
      </c>
      <c r="X610" s="17">
        <v>0.15669465796836701</v>
      </c>
      <c r="Y610" s="17">
        <v>0.121505908498583</v>
      </c>
      <c r="Z610" s="17">
        <v>0.2919483190419</v>
      </c>
      <c r="AA610" s="17">
        <v>0.15893920602980299</v>
      </c>
      <c r="AB610" s="17"/>
      <c r="AC610" s="17">
        <v>0.12864184268475501</v>
      </c>
      <c r="AD610" s="17">
        <v>0.121701044927864</v>
      </c>
      <c r="AE610" s="17">
        <v>0.21782235372736</v>
      </c>
      <c r="AF610" s="17">
        <v>0.230428750420138</v>
      </c>
      <c r="AG610" s="17">
        <v>0.13875674688301801</v>
      </c>
      <c r="AH610" s="17">
        <v>0.170070240788606</v>
      </c>
      <c r="AI610" s="17">
        <v>0.11024434585078</v>
      </c>
      <c r="AJ610" s="17">
        <v>0.13662643371175101</v>
      </c>
      <c r="AK610" s="17">
        <v>0.150179569176112</v>
      </c>
      <c r="AL610" s="17">
        <v>0.13375784643376101</v>
      </c>
      <c r="AM610" s="17"/>
      <c r="AN610" s="17">
        <v>0.204880584000353</v>
      </c>
      <c r="AO610" s="17">
        <v>8.9906151231436596E-2</v>
      </c>
      <c r="AP610" s="17"/>
      <c r="AQ610" s="17">
        <v>0.20395498390772901</v>
      </c>
      <c r="AR610" s="17">
        <v>8.7349735144339496E-2</v>
      </c>
      <c r="AS610" s="17"/>
      <c r="AT610" s="17">
        <v>0.166155815387447</v>
      </c>
      <c r="AU610" s="17">
        <v>8.5207327785544795E-2</v>
      </c>
      <c r="AV610" s="17"/>
      <c r="AW610" s="17">
        <v>0.16698766749089</v>
      </c>
      <c r="AX610" s="17">
        <v>0.141416072478943</v>
      </c>
      <c r="AY610" s="17"/>
      <c r="AZ610" s="17">
        <v>0.21816404629178601</v>
      </c>
      <c r="BA610" s="17">
        <v>9.32113018469269E-2</v>
      </c>
    </row>
    <row r="611" spans="2:53" x14ac:dyDescent="0.35">
      <c r="B611" t="s">
        <v>252</v>
      </c>
      <c r="C611" s="17">
        <v>0.33432028133404501</v>
      </c>
      <c r="D611" s="17">
        <v>0.33656087882392</v>
      </c>
      <c r="E611" s="17">
        <v>0.33238045966407598</v>
      </c>
      <c r="F611" s="17"/>
      <c r="G611" s="17">
        <v>0.39769673243297099</v>
      </c>
      <c r="H611" s="17">
        <v>0.32399405555867999</v>
      </c>
      <c r="I611" s="17">
        <v>0.39982189403180801</v>
      </c>
      <c r="J611" s="17">
        <v>0.34643469210439398</v>
      </c>
      <c r="K611" s="17">
        <v>0.25717767052599599</v>
      </c>
      <c r="L611" s="17">
        <v>0.20211109063615099</v>
      </c>
      <c r="M611" s="17"/>
      <c r="N611" s="17">
        <v>0.34679242245987502</v>
      </c>
      <c r="O611" s="17">
        <v>0.32807415696391901</v>
      </c>
      <c r="P611" s="17">
        <v>0.26794103368229</v>
      </c>
      <c r="Q611" s="17">
        <v>0.35604830500374002</v>
      </c>
      <c r="R611" s="17"/>
      <c r="S611" s="17">
        <v>0.33810497524340799</v>
      </c>
      <c r="T611" s="17">
        <v>0.25156107307990599</v>
      </c>
      <c r="U611" s="17">
        <v>0.287808432044042</v>
      </c>
      <c r="V611" s="17">
        <v>0.36841282836675499</v>
      </c>
      <c r="W611" s="17">
        <v>0.381630369767336</v>
      </c>
      <c r="X611" s="17">
        <v>0.36264778910373002</v>
      </c>
      <c r="Y611" s="17">
        <v>0.40314610935688699</v>
      </c>
      <c r="Z611" s="17">
        <v>0.32780895061753901</v>
      </c>
      <c r="AA611" s="17">
        <v>0.33346304573150998</v>
      </c>
      <c r="AB611" s="17"/>
      <c r="AC611" s="17">
        <v>0.36279419325773699</v>
      </c>
      <c r="AD611" s="17">
        <v>0.22067999070246699</v>
      </c>
      <c r="AE611" s="17">
        <v>0.36905916853012299</v>
      </c>
      <c r="AF611" s="17">
        <v>0.41859354503070101</v>
      </c>
      <c r="AG611" s="17">
        <v>0.50298752919463896</v>
      </c>
      <c r="AH611" s="17">
        <v>0.31304644428862799</v>
      </c>
      <c r="AI611" s="17">
        <v>0.272154877243727</v>
      </c>
      <c r="AJ611" s="17">
        <v>0.37194643473752798</v>
      </c>
      <c r="AK611" s="17">
        <v>0.27602318815645799</v>
      </c>
      <c r="AL611" s="17">
        <v>0.37972192197329202</v>
      </c>
      <c r="AM611" s="17"/>
      <c r="AN611" s="17">
        <v>0.37718359386116601</v>
      </c>
      <c r="AO611" s="17">
        <v>0.28293451188685997</v>
      </c>
      <c r="AP611" s="17"/>
      <c r="AQ611" s="17">
        <v>0.36858830608822202</v>
      </c>
      <c r="AR611" s="17">
        <v>0.297347201644796</v>
      </c>
      <c r="AS611" s="17"/>
      <c r="AT611" s="17">
        <v>0.35195941755497001</v>
      </c>
      <c r="AU611" s="17">
        <v>0.24039480050541601</v>
      </c>
      <c r="AV611" s="17"/>
      <c r="AW611" s="17">
        <v>0.33955971420437597</v>
      </c>
      <c r="AX611" s="17">
        <v>0.32845294979872802</v>
      </c>
      <c r="AY611" s="17"/>
      <c r="AZ611" s="17">
        <v>0.39671585577764101</v>
      </c>
      <c r="BA611" s="17">
        <v>0.27340133023305302</v>
      </c>
    </row>
    <row r="612" spans="2:53" x14ac:dyDescent="0.35">
      <c r="B612" t="s">
        <v>253</v>
      </c>
      <c r="C612" s="17">
        <v>0.26051083886246501</v>
      </c>
      <c r="D612" s="17">
        <v>0.27296197192426802</v>
      </c>
      <c r="E612" s="17">
        <v>0.24829407812153301</v>
      </c>
      <c r="F612" s="17"/>
      <c r="G612" s="17">
        <v>0.17437602719945799</v>
      </c>
      <c r="H612" s="17">
        <v>0.315941088125126</v>
      </c>
      <c r="I612" s="17">
        <v>0.245777598218374</v>
      </c>
      <c r="J612" s="17">
        <v>0.26856368164925898</v>
      </c>
      <c r="K612" s="17">
        <v>0.23914788881096799</v>
      </c>
      <c r="L612" s="17">
        <v>0.230718926203868</v>
      </c>
      <c r="M612" s="17"/>
      <c r="N612" s="17">
        <v>0.26882645947079098</v>
      </c>
      <c r="O612" s="17">
        <v>0.26580989212058498</v>
      </c>
      <c r="P612" s="17">
        <v>0.211679411188502</v>
      </c>
      <c r="Q612" s="17">
        <v>0.24963684746461601</v>
      </c>
      <c r="R612" s="17"/>
      <c r="S612" s="17">
        <v>0.27770675606328399</v>
      </c>
      <c r="T612" s="17">
        <v>0.31410787601477602</v>
      </c>
      <c r="U612" s="17">
        <v>0.22183527788292601</v>
      </c>
      <c r="V612" s="17">
        <v>0.238526482045129</v>
      </c>
      <c r="W612" s="17">
        <v>0.223264687593767</v>
      </c>
      <c r="X612" s="17">
        <v>0.25708566856180898</v>
      </c>
      <c r="Y612" s="17">
        <v>0.24081129092390599</v>
      </c>
      <c r="Z612" s="17">
        <v>0.17202140572150301</v>
      </c>
      <c r="AA612" s="17">
        <v>0.29919082999714802</v>
      </c>
      <c r="AB612" s="17"/>
      <c r="AC612" s="17">
        <v>0.27812074287162403</v>
      </c>
      <c r="AD612" s="17">
        <v>0.35120860872854898</v>
      </c>
      <c r="AE612" s="17">
        <v>0.29051421560576102</v>
      </c>
      <c r="AF612" s="17">
        <v>0.23226118634309201</v>
      </c>
      <c r="AG612" s="17">
        <v>0.213106079064626</v>
      </c>
      <c r="AH612" s="17">
        <v>0.30654248004842599</v>
      </c>
      <c r="AI612" s="17">
        <v>0.283071017601286</v>
      </c>
      <c r="AJ612" s="17">
        <v>0.23966669361349699</v>
      </c>
      <c r="AK612" s="17">
        <v>0.30871163602562801</v>
      </c>
      <c r="AL612" s="17">
        <v>0.171338815813252</v>
      </c>
      <c r="AM612" s="17"/>
      <c r="AN612" s="17">
        <v>0.26122332544518101</v>
      </c>
      <c r="AO612" s="17">
        <v>0.25448120422283699</v>
      </c>
      <c r="AP612" s="17"/>
      <c r="AQ612" s="17">
        <v>0.26371591633769997</v>
      </c>
      <c r="AR612" s="17">
        <v>0.257718846892866</v>
      </c>
      <c r="AS612" s="17"/>
      <c r="AT612" s="17">
        <v>0.265969165576109</v>
      </c>
      <c r="AU612" s="17">
        <v>0.23762311485625101</v>
      </c>
      <c r="AV612" s="17"/>
      <c r="AW612" s="17">
        <v>0.240003887263667</v>
      </c>
      <c r="AX612" s="17">
        <v>0.287022671097377</v>
      </c>
      <c r="AY612" s="17"/>
      <c r="AZ612" s="17">
        <v>0.25697127200529502</v>
      </c>
      <c r="BA612" s="17">
        <v>0.26396664005050602</v>
      </c>
    </row>
    <row r="613" spans="2:53" x14ac:dyDescent="0.35">
      <c r="B613" t="s">
        <v>254</v>
      </c>
      <c r="C613" s="17">
        <v>0.116339478401269</v>
      </c>
      <c r="D613" s="17">
        <v>0.10798808938826</v>
      </c>
      <c r="E613" s="17">
        <v>0.124435326300223</v>
      </c>
      <c r="F613" s="17"/>
      <c r="G613" s="17">
        <v>9.96666846326449E-2</v>
      </c>
      <c r="H613" s="17">
        <v>0.10643019390832099</v>
      </c>
      <c r="I613" s="17">
        <v>9.3210785340375399E-2</v>
      </c>
      <c r="J613" s="17">
        <v>9.5535141386829198E-2</v>
      </c>
      <c r="K613" s="17">
        <v>0.19020487911165701</v>
      </c>
      <c r="L613" s="17">
        <v>0.15378515487797301</v>
      </c>
      <c r="M613" s="17"/>
      <c r="N613" s="17">
        <v>0.117572231689596</v>
      </c>
      <c r="O613" s="17">
        <v>7.5640767537551098E-2</v>
      </c>
      <c r="P613" s="17">
        <v>0.155511158120299</v>
      </c>
      <c r="Q613" s="17">
        <v>6.8525333508379194E-2</v>
      </c>
      <c r="R613" s="17"/>
      <c r="S613" s="17">
        <v>0.10937956543801</v>
      </c>
      <c r="T613" s="17">
        <v>0.14617950256366599</v>
      </c>
      <c r="U613" s="17">
        <v>0.133970298704635</v>
      </c>
      <c r="V613" s="17">
        <v>0.15316240255776301</v>
      </c>
      <c r="W613" s="17">
        <v>0.107283376306057</v>
      </c>
      <c r="X613" s="17">
        <v>0.115534119889999</v>
      </c>
      <c r="Y613" s="17">
        <v>8.3040974791190394E-2</v>
      </c>
      <c r="Z613" s="17">
        <v>4.4316849619478002E-2</v>
      </c>
      <c r="AA613" s="17">
        <v>0.10352500046577</v>
      </c>
      <c r="AB613" s="17"/>
      <c r="AC613" s="17">
        <v>0.13742582857948499</v>
      </c>
      <c r="AD613" s="17">
        <v>0.10653440459234</v>
      </c>
      <c r="AE613" s="17">
        <v>7.4297071263306799E-2</v>
      </c>
      <c r="AF613" s="17">
        <v>7.3406604668007497E-2</v>
      </c>
      <c r="AG613" s="17">
        <v>5.5172401651043999E-2</v>
      </c>
      <c r="AH613" s="17">
        <v>0.124512608037277</v>
      </c>
      <c r="AI613" s="17">
        <v>0.13943258769320499</v>
      </c>
      <c r="AJ613" s="17">
        <v>0.165073500239594</v>
      </c>
      <c r="AK613" s="17">
        <v>0.13331855453449601</v>
      </c>
      <c r="AL613" s="17">
        <v>0.13307065428527201</v>
      </c>
      <c r="AM613" s="17"/>
      <c r="AN613" s="17">
        <v>9.8955913076049604E-2</v>
      </c>
      <c r="AO613" s="17">
        <v>0.142978376454022</v>
      </c>
      <c r="AP613" s="17"/>
      <c r="AQ613" s="17">
        <v>9.6426476706756303E-2</v>
      </c>
      <c r="AR613" s="17">
        <v>0.14231097696787201</v>
      </c>
      <c r="AS613" s="17"/>
      <c r="AT613" s="17">
        <v>0.113161834098179</v>
      </c>
      <c r="AU613" s="17">
        <v>0.139572388781741</v>
      </c>
      <c r="AV613" s="17"/>
      <c r="AW613" s="17">
        <v>0.10642936835632399</v>
      </c>
      <c r="AX613" s="17">
        <v>0.12854253513554501</v>
      </c>
      <c r="AY613" s="17"/>
      <c r="AZ613" s="17">
        <v>8.45771170859317E-2</v>
      </c>
      <c r="BA613" s="17">
        <v>0.14735016710917101</v>
      </c>
    </row>
    <row r="614" spans="2:53" x14ac:dyDescent="0.35">
      <c r="B614" t="s">
        <v>255</v>
      </c>
      <c r="C614" s="17">
        <v>5.8031199895661301E-2</v>
      </c>
      <c r="D614" s="17">
        <v>5.79266890196381E-2</v>
      </c>
      <c r="E614" s="17">
        <v>5.8187919327310399E-2</v>
      </c>
      <c r="F614" s="17"/>
      <c r="G614" s="17">
        <v>2.2195187297129899E-2</v>
      </c>
      <c r="H614" s="17">
        <v>3.8887804392755E-2</v>
      </c>
      <c r="I614" s="17">
        <v>3.4356384409841803E-2</v>
      </c>
      <c r="J614" s="17">
        <v>5.6957556500429801E-2</v>
      </c>
      <c r="K614" s="17">
        <v>9.3992104693754602E-2</v>
      </c>
      <c r="L614" s="17">
        <v>0.15383024123511299</v>
      </c>
      <c r="M614" s="17"/>
      <c r="N614" s="17">
        <v>4.5568372783180301E-2</v>
      </c>
      <c r="O614" s="17">
        <v>8.594914628684E-2</v>
      </c>
      <c r="P614" s="17">
        <v>9.4971170661143203E-2</v>
      </c>
      <c r="Q614" s="17">
        <v>8.6322542901113505E-2</v>
      </c>
      <c r="R614" s="17"/>
      <c r="S614" s="17">
        <v>3.4872510090313003E-2</v>
      </c>
      <c r="T614" s="17">
        <v>6.1439542976074797E-2</v>
      </c>
      <c r="U614" s="17">
        <v>9.3460727791233697E-2</v>
      </c>
      <c r="V614" s="17">
        <v>6.0281275375815901E-2</v>
      </c>
      <c r="W614" s="17">
        <v>3.5647081927579802E-2</v>
      </c>
      <c r="X614" s="17">
        <v>5.3006641229297199E-2</v>
      </c>
      <c r="Y614" s="17">
        <v>4.8977073371203599E-2</v>
      </c>
      <c r="Z614" s="17">
        <v>0.11079211808120799</v>
      </c>
      <c r="AA614" s="17">
        <v>5.9295400505932801E-2</v>
      </c>
      <c r="AB614" s="17"/>
      <c r="AC614" s="17">
        <v>2.84499471448648E-2</v>
      </c>
      <c r="AD614" s="17">
        <v>0.109051276754699</v>
      </c>
      <c r="AE614" s="17">
        <v>8.3550580092440103E-3</v>
      </c>
      <c r="AF614" s="17">
        <v>2.5166648518318301E-2</v>
      </c>
      <c r="AG614" s="17">
        <v>2.9119664778783201E-2</v>
      </c>
      <c r="AH614" s="17">
        <v>1.4012574441471901E-2</v>
      </c>
      <c r="AI614" s="17">
        <v>9.8907477139729194E-2</v>
      </c>
      <c r="AJ614" s="17">
        <v>3.3133118272207898E-2</v>
      </c>
      <c r="AK614" s="17">
        <v>8.85492232689397E-2</v>
      </c>
      <c r="AL614" s="17">
        <v>0.10696318961833</v>
      </c>
      <c r="AM614" s="17"/>
      <c r="AN614" s="17">
        <v>2.8789717797273899E-2</v>
      </c>
      <c r="AO614" s="17">
        <v>9.5361780670108504E-2</v>
      </c>
      <c r="AP614" s="17"/>
      <c r="AQ614" s="17">
        <v>3.2630987570509903E-2</v>
      </c>
      <c r="AR614" s="17">
        <v>9.3366967211499702E-2</v>
      </c>
      <c r="AS614" s="17"/>
      <c r="AT614" s="17">
        <v>5.2772742019542199E-2</v>
      </c>
      <c r="AU614" s="17">
        <v>9.3187531874651702E-2</v>
      </c>
      <c r="AV614" s="17"/>
      <c r="AW614" s="17">
        <v>5.1689178521714403E-2</v>
      </c>
      <c r="AX614" s="17">
        <v>6.4651602886359294E-2</v>
      </c>
      <c r="AY614" s="17"/>
      <c r="AZ614" s="17">
        <v>2.0651713627224899E-2</v>
      </c>
      <c r="BA614" s="17">
        <v>9.45260814072581E-2</v>
      </c>
    </row>
    <row r="615" spans="2:53" x14ac:dyDescent="0.35">
      <c r="B615" t="s">
        <v>69</v>
      </c>
      <c r="C615" s="17">
        <v>7.5858647491815007E-2</v>
      </c>
      <c r="D615" s="17">
        <v>5.9104001802252698E-2</v>
      </c>
      <c r="E615" s="17">
        <v>9.2681540167491194E-2</v>
      </c>
      <c r="F615" s="17"/>
      <c r="G615" s="17">
        <v>5.6984195439930399E-2</v>
      </c>
      <c r="H615" s="17">
        <v>2.7482312400481899E-2</v>
      </c>
      <c r="I615" s="17">
        <v>4.3488393610646603E-2</v>
      </c>
      <c r="J615" s="17">
        <v>9.0759194160421303E-2</v>
      </c>
      <c r="K615" s="17">
        <v>0.13641765632248301</v>
      </c>
      <c r="L615" s="17">
        <v>0.18015226930413</v>
      </c>
      <c r="M615" s="17"/>
      <c r="N615" s="17">
        <v>5.5831960991112303E-2</v>
      </c>
      <c r="O615" s="17">
        <v>0.119819535387856</v>
      </c>
      <c r="P615" s="17">
        <v>0.13055068710835099</v>
      </c>
      <c r="Q615" s="17">
        <v>0.140018574643301</v>
      </c>
      <c r="R615" s="17"/>
      <c r="S615" s="17">
        <v>5.2648772894100103E-2</v>
      </c>
      <c r="T615" s="17">
        <v>0.12544904345138799</v>
      </c>
      <c r="U615" s="17">
        <v>8.0825666615286895E-2</v>
      </c>
      <c r="V615" s="17">
        <v>6.6426508478455201E-2</v>
      </c>
      <c r="W615" s="17">
        <v>8.49397992410241E-2</v>
      </c>
      <c r="X615" s="17">
        <v>5.5031123246797799E-2</v>
      </c>
      <c r="Y615" s="17">
        <v>0.102518643058231</v>
      </c>
      <c r="Z615" s="17">
        <v>5.3112356918372801E-2</v>
      </c>
      <c r="AA615" s="17">
        <v>4.5586517269837E-2</v>
      </c>
      <c r="AB615" s="17"/>
      <c r="AC615" s="17">
        <v>6.4567445461534895E-2</v>
      </c>
      <c r="AD615" s="17">
        <v>9.0824674294080698E-2</v>
      </c>
      <c r="AE615" s="17">
        <v>3.9952132864204903E-2</v>
      </c>
      <c r="AF615" s="17">
        <v>2.01432650197437E-2</v>
      </c>
      <c r="AG615" s="17">
        <v>6.08575784278894E-2</v>
      </c>
      <c r="AH615" s="17">
        <v>7.1815652395591095E-2</v>
      </c>
      <c r="AI615" s="17">
        <v>9.6189694471272999E-2</v>
      </c>
      <c r="AJ615" s="17">
        <v>5.35538194254227E-2</v>
      </c>
      <c r="AK615" s="17">
        <v>4.3217828838366799E-2</v>
      </c>
      <c r="AL615" s="17">
        <v>7.5147571876092195E-2</v>
      </c>
      <c r="AM615" s="17"/>
      <c r="AN615" s="17">
        <v>2.89668658199769E-2</v>
      </c>
      <c r="AO615" s="17">
        <v>0.134337975534736</v>
      </c>
      <c r="AP615" s="17"/>
      <c r="AQ615" s="17">
        <v>3.4683329389083098E-2</v>
      </c>
      <c r="AR615" s="17">
        <v>0.121906272138626</v>
      </c>
      <c r="AS615" s="17"/>
      <c r="AT615" s="17">
        <v>4.9981025363753297E-2</v>
      </c>
      <c r="AU615" s="17">
        <v>0.20401483619639599</v>
      </c>
      <c r="AV615" s="17"/>
      <c r="AW615" s="17">
        <v>9.5330184163028506E-2</v>
      </c>
      <c r="AX615" s="17">
        <v>4.9914168603046601E-2</v>
      </c>
      <c r="AY615" s="17"/>
      <c r="AZ615" s="17">
        <v>2.2919995212120702E-2</v>
      </c>
      <c r="BA615" s="17">
        <v>0.12754447935308499</v>
      </c>
    </row>
    <row r="616" spans="2:53"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row>
    <row r="617" spans="2:53" x14ac:dyDescent="0.35">
      <c r="B617" s="6" t="s">
        <v>265</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row>
    <row r="618" spans="2:53" x14ac:dyDescent="0.35">
      <c r="B618" s="24" t="s">
        <v>72</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row>
    <row r="619" spans="2:53" x14ac:dyDescent="0.35">
      <c r="B619" t="s">
        <v>251</v>
      </c>
      <c r="C619" s="17">
        <v>0.14094871546832499</v>
      </c>
      <c r="D619" s="17">
        <v>0.15514596643984699</v>
      </c>
      <c r="E619" s="17">
        <v>0.12687827115792</v>
      </c>
      <c r="F619" s="17"/>
      <c r="G619" s="17">
        <v>0.21384743902216599</v>
      </c>
      <c r="H619" s="17">
        <v>0.15423183898475401</v>
      </c>
      <c r="I619" s="17">
        <v>0.20182616076773899</v>
      </c>
      <c r="J619" s="17">
        <v>0.133655527331456</v>
      </c>
      <c r="K619" s="17">
        <v>6.54166703908617E-2</v>
      </c>
      <c r="L619" s="17">
        <v>5.5205278324490297E-3</v>
      </c>
      <c r="M619" s="17"/>
      <c r="N619" s="17">
        <v>0.143901005808763</v>
      </c>
      <c r="O619" s="17">
        <v>0.108555566384197</v>
      </c>
      <c r="P619" s="17">
        <v>0.16857615054841599</v>
      </c>
      <c r="Q619" s="17">
        <v>0.112409219356533</v>
      </c>
      <c r="R619" s="17"/>
      <c r="S619" s="17">
        <v>0.12671120735666</v>
      </c>
      <c r="T619" s="17">
        <v>0.11348783979306599</v>
      </c>
      <c r="U619" s="17">
        <v>0.10870018521696199</v>
      </c>
      <c r="V619" s="17">
        <v>0.19269932480215901</v>
      </c>
      <c r="W619" s="17">
        <v>0.115981313637997</v>
      </c>
      <c r="X619" s="17">
        <v>0.15684504688589501</v>
      </c>
      <c r="Y619" s="17">
        <v>0.12134243553884499</v>
      </c>
      <c r="Z619" s="17">
        <v>0.23037973714563101</v>
      </c>
      <c r="AA619" s="17">
        <v>0.158939206468694</v>
      </c>
      <c r="AB619" s="17"/>
      <c r="AC619" s="17">
        <v>9.8013123690708998E-2</v>
      </c>
      <c r="AD619" s="17">
        <v>7.9314032733679998E-2</v>
      </c>
      <c r="AE619" s="17">
        <v>0.127760947465167</v>
      </c>
      <c r="AF619" s="17">
        <v>0.26248164402089103</v>
      </c>
      <c r="AG619" s="17">
        <v>0.16553425702889599</v>
      </c>
      <c r="AH619" s="17">
        <v>0.24955843667921099</v>
      </c>
      <c r="AI619" s="17">
        <v>7.73112935745639E-2</v>
      </c>
      <c r="AJ619" s="17">
        <v>0.105458147742287</v>
      </c>
      <c r="AK619" s="17">
        <v>0.13553116231676399</v>
      </c>
      <c r="AL619" s="17">
        <v>0.12694749518595499</v>
      </c>
      <c r="AM619" s="17"/>
      <c r="AN619" s="17">
        <v>0.202986549498092</v>
      </c>
      <c r="AO619" s="17">
        <v>6.3948542999675201E-2</v>
      </c>
      <c r="AP619" s="17"/>
      <c r="AQ619" s="17">
        <v>0.192778838140506</v>
      </c>
      <c r="AR619" s="17">
        <v>6.9814570401143902E-2</v>
      </c>
      <c r="AS619" s="17"/>
      <c r="AT619" s="17">
        <v>0.15256967887794301</v>
      </c>
      <c r="AU619" s="17">
        <v>7.2270873619779505E-2</v>
      </c>
      <c r="AV619" s="17"/>
      <c r="AW619" s="17">
        <v>0.158747468802548</v>
      </c>
      <c r="AX619" s="17">
        <v>0.119839019780422</v>
      </c>
      <c r="AY619" s="17"/>
      <c r="AZ619" s="17">
        <v>0.23700262426242</v>
      </c>
      <c r="BA619" s="17">
        <v>4.7167971800741601E-2</v>
      </c>
    </row>
    <row r="620" spans="2:53" x14ac:dyDescent="0.35">
      <c r="B620" t="s">
        <v>252</v>
      </c>
      <c r="C620" s="17">
        <v>0.245423542887864</v>
      </c>
      <c r="D620" s="17">
        <v>0.25646056712031901</v>
      </c>
      <c r="E620" s="17">
        <v>0.234607317462142</v>
      </c>
      <c r="F620" s="17"/>
      <c r="G620" s="17">
        <v>0.30690215547289501</v>
      </c>
      <c r="H620" s="17">
        <v>0.35362714258968397</v>
      </c>
      <c r="I620" s="17">
        <v>0.297347519005079</v>
      </c>
      <c r="J620" s="17">
        <v>0.21948280756420499</v>
      </c>
      <c r="K620" s="17">
        <v>0.102863580927013</v>
      </c>
      <c r="L620" s="17">
        <v>6.6589855299527295E-2</v>
      </c>
      <c r="M620" s="17"/>
      <c r="N620" s="17">
        <v>0.259970025900297</v>
      </c>
      <c r="O620" s="17">
        <v>0.20245173714299899</v>
      </c>
      <c r="P620" s="17">
        <v>0.21091698405093701</v>
      </c>
      <c r="Q620" s="17">
        <v>0.21400682893988199</v>
      </c>
      <c r="R620" s="17"/>
      <c r="S620" s="17">
        <v>0.277026740860775</v>
      </c>
      <c r="T620" s="17">
        <v>0.186622021558183</v>
      </c>
      <c r="U620" s="17">
        <v>0.19695210849515901</v>
      </c>
      <c r="V620" s="17">
        <v>0.18713404093505101</v>
      </c>
      <c r="W620" s="17">
        <v>0.28782156785686802</v>
      </c>
      <c r="X620" s="17">
        <v>0.25258554932130101</v>
      </c>
      <c r="Y620" s="17">
        <v>0.31334012641902098</v>
      </c>
      <c r="Z620" s="17">
        <v>0.33626517647194198</v>
      </c>
      <c r="AA620" s="17">
        <v>0.24364692152922801</v>
      </c>
      <c r="AB620" s="17"/>
      <c r="AC620" s="17">
        <v>0.25050073494027197</v>
      </c>
      <c r="AD620" s="17">
        <v>0.12138440489828201</v>
      </c>
      <c r="AE620" s="17">
        <v>0.225177312518934</v>
      </c>
      <c r="AF620" s="17">
        <v>0.308328248122272</v>
      </c>
      <c r="AG620" s="17">
        <v>0.37676290724733602</v>
      </c>
      <c r="AH620" s="17">
        <v>0.203560854562502</v>
      </c>
      <c r="AI620" s="17">
        <v>0.21078889198345599</v>
      </c>
      <c r="AJ620" s="17">
        <v>0.36152737412996</v>
      </c>
      <c r="AK620" s="17">
        <v>0.35376007930883302</v>
      </c>
      <c r="AL620" s="17">
        <v>0.22070011353854899</v>
      </c>
      <c r="AM620" s="17"/>
      <c r="AN620" s="17">
        <v>0.33043812387771698</v>
      </c>
      <c r="AO620" s="17">
        <v>0.13488617713914799</v>
      </c>
      <c r="AP620" s="17"/>
      <c r="AQ620" s="17">
        <v>0.29167538997161602</v>
      </c>
      <c r="AR620" s="17">
        <v>0.18237778359729101</v>
      </c>
      <c r="AS620" s="17"/>
      <c r="AT620" s="17">
        <v>0.26354083799705802</v>
      </c>
      <c r="AU620" s="17">
        <v>0.14301315241270901</v>
      </c>
      <c r="AV620" s="17"/>
      <c r="AW620" s="17">
        <v>0.25771642081291102</v>
      </c>
      <c r="AX620" s="17">
        <v>0.23137893203167501</v>
      </c>
      <c r="AY620" s="17"/>
      <c r="AZ620" s="17">
        <v>0.34981623596115202</v>
      </c>
      <c r="BA620" s="17">
        <v>0.14350135655746701</v>
      </c>
    </row>
    <row r="621" spans="2:53" x14ac:dyDescent="0.35">
      <c r="B621" t="s">
        <v>253</v>
      </c>
      <c r="C621" s="17">
        <v>0.20080141699950199</v>
      </c>
      <c r="D621" s="17">
        <v>0.20432771781626199</v>
      </c>
      <c r="E621" s="17">
        <v>0.196916313746894</v>
      </c>
      <c r="F621" s="17"/>
      <c r="G621" s="17">
        <v>0.28559349569262699</v>
      </c>
      <c r="H621" s="17">
        <v>0.21580537654700399</v>
      </c>
      <c r="I621" s="17">
        <v>0.20698372271565699</v>
      </c>
      <c r="J621" s="17">
        <v>0.19201213389428001</v>
      </c>
      <c r="K621" s="17">
        <v>0.17690055905534099</v>
      </c>
      <c r="L621" s="17">
        <v>0.15348822261280301</v>
      </c>
      <c r="M621" s="17"/>
      <c r="N621" s="17">
        <v>0.208805209672943</v>
      </c>
      <c r="O621" s="17">
        <v>0.17667266391126099</v>
      </c>
      <c r="P621" s="17">
        <v>0.17638106487044</v>
      </c>
      <c r="Q621" s="17">
        <v>0.20475373505674899</v>
      </c>
      <c r="R621" s="17"/>
      <c r="S621" s="17">
        <v>0.21115644365575001</v>
      </c>
      <c r="T621" s="17">
        <v>0.19548303024597999</v>
      </c>
      <c r="U621" s="17">
        <v>0.173899451178265</v>
      </c>
      <c r="V621" s="17">
        <v>0.19826461854085201</v>
      </c>
      <c r="W621" s="17">
        <v>0.254648332192835</v>
      </c>
      <c r="X621" s="17">
        <v>0.225596353684861</v>
      </c>
      <c r="Y621" s="17">
        <v>0.14725816560322899</v>
      </c>
      <c r="Z621" s="17">
        <v>0.14106747133153699</v>
      </c>
      <c r="AA621" s="17">
        <v>0.225089048490307</v>
      </c>
      <c r="AB621" s="17"/>
      <c r="AC621" s="17">
        <v>0.17187988313063701</v>
      </c>
      <c r="AD621" s="17">
        <v>0.249871968364243</v>
      </c>
      <c r="AE621" s="17">
        <v>0.23567981580493799</v>
      </c>
      <c r="AF621" s="17">
        <v>0.23605592787080401</v>
      </c>
      <c r="AG621" s="17">
        <v>0.23550845675293899</v>
      </c>
      <c r="AH621" s="17">
        <v>0.192840562497297</v>
      </c>
      <c r="AI621" s="17">
        <v>0.17417056847054099</v>
      </c>
      <c r="AJ621" s="17">
        <v>0.23477116106037299</v>
      </c>
      <c r="AK621" s="17">
        <v>0.226081564733431</v>
      </c>
      <c r="AL621" s="17">
        <v>0.15232836648296799</v>
      </c>
      <c r="AM621" s="17"/>
      <c r="AN621" s="17">
        <v>0.22543925705972301</v>
      </c>
      <c r="AO621" s="17">
        <v>0.16986315004025099</v>
      </c>
      <c r="AP621" s="17"/>
      <c r="AQ621" s="17">
        <v>0.22956047415625599</v>
      </c>
      <c r="AR621" s="17">
        <v>0.165148859599862</v>
      </c>
      <c r="AS621" s="17"/>
      <c r="AT621" s="17">
        <v>0.207638847206603</v>
      </c>
      <c r="AU621" s="17">
        <v>0.17000286831304201</v>
      </c>
      <c r="AV621" s="17"/>
      <c r="AW621" s="17">
        <v>0.19259091825629501</v>
      </c>
      <c r="AX621" s="17">
        <v>0.21205923340303001</v>
      </c>
      <c r="AY621" s="17"/>
      <c r="AZ621" s="17">
        <v>0.22311737562689299</v>
      </c>
      <c r="BA621" s="17">
        <v>0.179013577004171</v>
      </c>
    </row>
    <row r="622" spans="2:53" x14ac:dyDescent="0.35">
      <c r="B622" t="s">
        <v>254</v>
      </c>
      <c r="C622" s="17">
        <v>0.16687321523385101</v>
      </c>
      <c r="D622" s="17">
        <v>0.17562229770234999</v>
      </c>
      <c r="E622" s="17">
        <v>0.15827426266490999</v>
      </c>
      <c r="F622" s="17"/>
      <c r="G622" s="17">
        <v>0.108520210207618</v>
      </c>
      <c r="H622" s="17">
        <v>0.167476417845739</v>
      </c>
      <c r="I622" s="17">
        <v>0.14267913316236699</v>
      </c>
      <c r="J622" s="17">
        <v>0.161367918164396</v>
      </c>
      <c r="K622" s="17">
        <v>0.19021832208442099</v>
      </c>
      <c r="L622" s="17">
        <v>0.260836569071276</v>
      </c>
      <c r="M622" s="17"/>
      <c r="N622" s="17">
        <v>0.17396425029872001</v>
      </c>
      <c r="O622" s="17">
        <v>0.17940722901407399</v>
      </c>
      <c r="P622" s="17">
        <v>0.126048430158507</v>
      </c>
      <c r="Q622" s="17">
        <v>0.137181552712282</v>
      </c>
      <c r="R622" s="17"/>
      <c r="S622" s="17">
        <v>0.17486457206047201</v>
      </c>
      <c r="T622" s="17">
        <v>0.187640426359414</v>
      </c>
      <c r="U622" s="17">
        <v>0.176697324867926</v>
      </c>
      <c r="V622" s="17">
        <v>0.19479607166846499</v>
      </c>
      <c r="W622" s="17">
        <v>0.14062767438802701</v>
      </c>
      <c r="X622" s="17">
        <v>0.146873046331819</v>
      </c>
      <c r="Y622" s="17">
        <v>0.15556980574424201</v>
      </c>
      <c r="Z622" s="17">
        <v>0.110792121767363</v>
      </c>
      <c r="AA622" s="17">
        <v>0.164047610885005</v>
      </c>
      <c r="AB622" s="17"/>
      <c r="AC622" s="17">
        <v>0.23095110861989401</v>
      </c>
      <c r="AD622" s="17">
        <v>0.210814759667726</v>
      </c>
      <c r="AE622" s="17">
        <v>0.18984287297424801</v>
      </c>
      <c r="AF622" s="17">
        <v>0.10897128423753601</v>
      </c>
      <c r="AG622" s="17">
        <v>6.5307770817793806E-2</v>
      </c>
      <c r="AH622" s="17">
        <v>0.116192288304964</v>
      </c>
      <c r="AI622" s="17">
        <v>0.203889722082331</v>
      </c>
      <c r="AJ622" s="17">
        <v>0.129767748486246</v>
      </c>
      <c r="AK622" s="17">
        <v>0.16216807874037201</v>
      </c>
      <c r="AL622" s="17">
        <v>0.15122068958224399</v>
      </c>
      <c r="AM622" s="17"/>
      <c r="AN622" s="17">
        <v>0.149090789166864</v>
      </c>
      <c r="AO622" s="17">
        <v>0.188267689567271</v>
      </c>
      <c r="AP622" s="17"/>
      <c r="AQ622" s="17">
        <v>0.157103159864424</v>
      </c>
      <c r="AR622" s="17">
        <v>0.18383473522933</v>
      </c>
      <c r="AS622" s="17"/>
      <c r="AT622" s="17">
        <v>0.16678945538665499</v>
      </c>
      <c r="AU622" s="17">
        <v>0.161452431913852</v>
      </c>
      <c r="AV622" s="17"/>
      <c r="AW622" s="17">
        <v>0.13641723687645399</v>
      </c>
      <c r="AX622" s="17">
        <v>0.20384417783881201</v>
      </c>
      <c r="AY622" s="17"/>
      <c r="AZ622" s="17">
        <v>0.12554467584512399</v>
      </c>
      <c r="BA622" s="17">
        <v>0.20722369349370301</v>
      </c>
    </row>
    <row r="623" spans="2:53" x14ac:dyDescent="0.35">
      <c r="B623" t="s">
        <v>255</v>
      </c>
      <c r="C623" s="17">
        <v>0.14854270140099801</v>
      </c>
      <c r="D623" s="17">
        <v>0.13405801528077799</v>
      </c>
      <c r="E623" s="17">
        <v>0.16280081837294599</v>
      </c>
      <c r="F623" s="17"/>
      <c r="G623" s="17">
        <v>4.4395739740782501E-2</v>
      </c>
      <c r="H623" s="17">
        <v>6.2550391989726895E-2</v>
      </c>
      <c r="I623" s="17">
        <v>0.10083309255970201</v>
      </c>
      <c r="J623" s="17">
        <v>0.183524565728963</v>
      </c>
      <c r="K623" s="17">
        <v>0.26143068611530201</v>
      </c>
      <c r="L623" s="17">
        <v>0.30885547581265099</v>
      </c>
      <c r="M623" s="17"/>
      <c r="N623" s="17">
        <v>0.13432728477986799</v>
      </c>
      <c r="O623" s="17">
        <v>0.20900369602396399</v>
      </c>
      <c r="P623" s="17">
        <v>0.157237194925859</v>
      </c>
      <c r="Q623" s="17">
        <v>0.176324463963837</v>
      </c>
      <c r="R623" s="17"/>
      <c r="S623" s="17">
        <v>0.13662129195491499</v>
      </c>
      <c r="T623" s="17">
        <v>0.183300223155864</v>
      </c>
      <c r="U623" s="17">
        <v>0.227431023395853</v>
      </c>
      <c r="V623" s="17">
        <v>0.141741856293257</v>
      </c>
      <c r="W623" s="17">
        <v>0.107112308393411</v>
      </c>
      <c r="X623" s="17">
        <v>0.129555079160767</v>
      </c>
      <c r="Y623" s="17">
        <v>0.115231305848425</v>
      </c>
      <c r="Z623" s="17">
        <v>0.115020224821796</v>
      </c>
      <c r="AA623" s="17">
        <v>0.147365482289435</v>
      </c>
      <c r="AB623" s="17"/>
      <c r="AC623" s="17">
        <v>0.14068849556636001</v>
      </c>
      <c r="AD623" s="17">
        <v>0.24609914606875999</v>
      </c>
      <c r="AE623" s="17">
        <v>0.155046133248115</v>
      </c>
      <c r="AF623" s="17">
        <v>5.2531806148123299E-2</v>
      </c>
      <c r="AG623" s="17">
        <v>9.9575868626229302E-2</v>
      </c>
      <c r="AH623" s="17">
        <v>0.13090791475651201</v>
      </c>
      <c r="AI623" s="17">
        <v>0.199359168842344</v>
      </c>
      <c r="AJ623" s="17">
        <v>0.113440736708349</v>
      </c>
      <c r="AK623" s="17">
        <v>7.5985351094254305E-2</v>
      </c>
      <c r="AL623" s="17">
        <v>0.253320893812577</v>
      </c>
      <c r="AM623" s="17"/>
      <c r="AN623" s="17">
        <v>6.0706946962375698E-2</v>
      </c>
      <c r="AO623" s="17">
        <v>0.266170771967641</v>
      </c>
      <c r="AP623" s="17"/>
      <c r="AQ623" s="17">
        <v>8.5968141789422095E-2</v>
      </c>
      <c r="AR623" s="17">
        <v>0.23742682846965599</v>
      </c>
      <c r="AS623" s="17"/>
      <c r="AT623" s="17">
        <v>0.13770198764403699</v>
      </c>
      <c r="AU623" s="17">
        <v>0.22711701315919</v>
      </c>
      <c r="AV623" s="17"/>
      <c r="AW623" s="17">
        <v>0.136942836420193</v>
      </c>
      <c r="AX623" s="17">
        <v>0.16266390361713101</v>
      </c>
      <c r="AY623" s="17"/>
      <c r="AZ623" s="17">
        <v>3.8623981654469598E-2</v>
      </c>
      <c r="BA623" s="17">
        <v>0.25586013814285302</v>
      </c>
    </row>
    <row r="624" spans="2:53" x14ac:dyDescent="0.35">
      <c r="B624" t="s">
        <v>69</v>
      </c>
      <c r="C624" s="17">
        <v>9.7410408009459701E-2</v>
      </c>
      <c r="D624" s="17">
        <v>7.4385435640443504E-2</v>
      </c>
      <c r="E624" s="17">
        <v>0.12052301659518699</v>
      </c>
      <c r="F624" s="17"/>
      <c r="G624" s="17">
        <v>4.0740959863911998E-2</v>
      </c>
      <c r="H624" s="17">
        <v>4.6308832043092898E-2</v>
      </c>
      <c r="I624" s="17">
        <v>5.0330371789455701E-2</v>
      </c>
      <c r="J624" s="17">
        <v>0.1099570473167</v>
      </c>
      <c r="K624" s="17">
        <v>0.203170181427062</v>
      </c>
      <c r="L624" s="17">
        <v>0.20470934937129401</v>
      </c>
      <c r="M624" s="17"/>
      <c r="N624" s="17">
        <v>7.9032223539408697E-2</v>
      </c>
      <c r="O624" s="17">
        <v>0.12390910752350399</v>
      </c>
      <c r="P624" s="17">
        <v>0.160840175445841</v>
      </c>
      <c r="Q624" s="17">
        <v>0.155324199970717</v>
      </c>
      <c r="R624" s="17"/>
      <c r="S624" s="17">
        <v>7.36197441114287E-2</v>
      </c>
      <c r="T624" s="17">
        <v>0.13346645888749301</v>
      </c>
      <c r="U624" s="17">
        <v>0.116319906845835</v>
      </c>
      <c r="V624" s="17">
        <v>8.5364087760214702E-2</v>
      </c>
      <c r="W624" s="17">
        <v>9.38088035308631E-2</v>
      </c>
      <c r="X624" s="17">
        <v>8.8544924615358206E-2</v>
      </c>
      <c r="Y624" s="17">
        <v>0.147258160846237</v>
      </c>
      <c r="Z624" s="17">
        <v>6.6475268461730005E-2</v>
      </c>
      <c r="AA624" s="17">
        <v>6.0911730337329897E-2</v>
      </c>
      <c r="AB624" s="17"/>
      <c r="AC624" s="17">
        <v>0.10796665405212801</v>
      </c>
      <c r="AD624" s="17">
        <v>9.2515688267308799E-2</v>
      </c>
      <c r="AE624" s="17">
        <v>6.6492917988597397E-2</v>
      </c>
      <c r="AF624" s="17">
        <v>3.1631089600372503E-2</v>
      </c>
      <c r="AG624" s="17">
        <v>5.7310739526806098E-2</v>
      </c>
      <c r="AH624" s="17">
        <v>0.106939943199513</v>
      </c>
      <c r="AI624" s="17">
        <v>0.13448035504676401</v>
      </c>
      <c r="AJ624" s="17">
        <v>5.5034831872785302E-2</v>
      </c>
      <c r="AK624" s="17">
        <v>4.6473763806345603E-2</v>
      </c>
      <c r="AL624" s="17">
        <v>9.5482441397707202E-2</v>
      </c>
      <c r="AM624" s="17"/>
      <c r="AN624" s="17">
        <v>3.1338333435227399E-2</v>
      </c>
      <c r="AO624" s="17">
        <v>0.17686366828601299</v>
      </c>
      <c r="AP624" s="17"/>
      <c r="AQ624" s="17">
        <v>4.2913996077775997E-2</v>
      </c>
      <c r="AR624" s="17">
        <v>0.161397222702718</v>
      </c>
      <c r="AS624" s="17"/>
      <c r="AT624" s="17">
        <v>7.1759192887704396E-2</v>
      </c>
      <c r="AU624" s="17">
        <v>0.22614366058142801</v>
      </c>
      <c r="AV624" s="17"/>
      <c r="AW624" s="17">
        <v>0.117585118831598</v>
      </c>
      <c r="AX624" s="17">
        <v>7.0214733328930495E-2</v>
      </c>
      <c r="AY624" s="17"/>
      <c r="AZ624" s="17">
        <v>2.58951066499424E-2</v>
      </c>
      <c r="BA624" s="17">
        <v>0.167233263001065</v>
      </c>
    </row>
    <row r="625" spans="2:53" x14ac:dyDescent="0.35">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row>
    <row r="626" spans="2:53" x14ac:dyDescent="0.35">
      <c r="B626" s="6" t="s">
        <v>266</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row>
    <row r="627" spans="2:53" x14ac:dyDescent="0.35">
      <c r="B627" s="24" t="s">
        <v>72</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row>
    <row r="628" spans="2:53" x14ac:dyDescent="0.35">
      <c r="B628" t="s">
        <v>251</v>
      </c>
      <c r="C628" s="17">
        <v>0.13190981577431199</v>
      </c>
      <c r="D628" s="17">
        <v>0.15381251037913199</v>
      </c>
      <c r="E628" s="17">
        <v>0.110125795988937</v>
      </c>
      <c r="F628" s="17"/>
      <c r="G628" s="17">
        <v>0.22289674180594601</v>
      </c>
      <c r="H628" s="17">
        <v>0.15378882863575299</v>
      </c>
      <c r="I628" s="17">
        <v>0.197654972227329</v>
      </c>
      <c r="J628" s="17">
        <v>0.11504624107139801</v>
      </c>
      <c r="K628" s="17">
        <v>3.30036289144836E-2</v>
      </c>
      <c r="L628" s="17">
        <v>1.6866347613553202E-2</v>
      </c>
      <c r="M628" s="17"/>
      <c r="N628" s="17">
        <v>0.132798011544881</v>
      </c>
      <c r="O628" s="17">
        <v>9.9506964348414301E-2</v>
      </c>
      <c r="P628" s="17">
        <v>0.13454866008885</v>
      </c>
      <c r="Q628" s="17">
        <v>0.20044701322184899</v>
      </c>
      <c r="R628" s="17"/>
      <c r="S628" s="17">
        <v>0.13771469319813701</v>
      </c>
      <c r="T628" s="17">
        <v>7.7385525556752502E-2</v>
      </c>
      <c r="U628" s="17">
        <v>8.8251927274482403E-2</v>
      </c>
      <c r="V628" s="17">
        <v>0.151065653110419</v>
      </c>
      <c r="W628" s="17">
        <v>0.16280018224124099</v>
      </c>
      <c r="X628" s="17">
        <v>0.15482057393721599</v>
      </c>
      <c r="Y628" s="17">
        <v>0.117104881398026</v>
      </c>
      <c r="Z628" s="17">
        <v>0.28772020536725501</v>
      </c>
      <c r="AA628" s="17">
        <v>0.121693752269923</v>
      </c>
      <c r="AB628" s="17"/>
      <c r="AC628" s="17">
        <v>9.3708707272718406E-2</v>
      </c>
      <c r="AD628" s="17">
        <v>0.106467803849781</v>
      </c>
      <c r="AE628" s="17">
        <v>0.110423791454113</v>
      </c>
      <c r="AF628" s="17">
        <v>0.228569255772955</v>
      </c>
      <c r="AG628" s="17">
        <v>0.23863417018171601</v>
      </c>
      <c r="AH628" s="17">
        <v>0.167334244667426</v>
      </c>
      <c r="AI628" s="17">
        <v>8.54973465442639E-2</v>
      </c>
      <c r="AJ628" s="17">
        <v>6.9187329955765695E-2</v>
      </c>
      <c r="AK628" s="17">
        <v>0.14782851333993999</v>
      </c>
      <c r="AL628" s="17">
        <v>0.108471366109381</v>
      </c>
      <c r="AM628" s="17"/>
      <c r="AN628" s="17">
        <v>0.191870882643564</v>
      </c>
      <c r="AO628" s="17">
        <v>5.9299508110032102E-2</v>
      </c>
      <c r="AP628" s="17"/>
      <c r="AQ628" s="17">
        <v>0.174804513378053</v>
      </c>
      <c r="AR628" s="17">
        <v>7.1564736773266302E-2</v>
      </c>
      <c r="AS628" s="17"/>
      <c r="AT628" s="17">
        <v>0.14482638254322999</v>
      </c>
      <c r="AU628" s="17">
        <v>5.67517132620797E-2</v>
      </c>
      <c r="AV628" s="17"/>
      <c r="AW628" s="17">
        <v>0.14711728208983199</v>
      </c>
      <c r="AX628" s="17">
        <v>0.113870572430841</v>
      </c>
      <c r="AY628" s="17"/>
      <c r="AZ628" s="17">
        <v>0.226270055949233</v>
      </c>
      <c r="BA628" s="17">
        <v>3.9782659187427502E-2</v>
      </c>
    </row>
    <row r="629" spans="2:53" x14ac:dyDescent="0.35">
      <c r="B629" t="s">
        <v>252</v>
      </c>
      <c r="C629" s="17">
        <v>0.26172858614403499</v>
      </c>
      <c r="D629" s="17">
        <v>0.27045589785163199</v>
      </c>
      <c r="E629" s="17">
        <v>0.2526972860419</v>
      </c>
      <c r="F629" s="17"/>
      <c r="G629" s="17">
        <v>0.324223298072498</v>
      </c>
      <c r="H629" s="17">
        <v>0.331779537939002</v>
      </c>
      <c r="I629" s="17">
        <v>0.30896990816032599</v>
      </c>
      <c r="J629" s="17">
        <v>0.265974193770392</v>
      </c>
      <c r="K629" s="17">
        <v>0.13814746480137299</v>
      </c>
      <c r="L629" s="17">
        <v>8.2224636569242407E-2</v>
      </c>
      <c r="M629" s="17"/>
      <c r="N629" s="17">
        <v>0.27776588649691902</v>
      </c>
      <c r="O629" s="17">
        <v>0.23884729959131801</v>
      </c>
      <c r="P629" s="17">
        <v>0.214861853536085</v>
      </c>
      <c r="Q629" s="17">
        <v>0.188318857813217</v>
      </c>
      <c r="R629" s="17"/>
      <c r="S629" s="17">
        <v>0.290868949192157</v>
      </c>
      <c r="T629" s="17">
        <v>0.20341159261868999</v>
      </c>
      <c r="U629" s="17">
        <v>0.156442537606377</v>
      </c>
      <c r="V629" s="17">
        <v>0.29490424266165799</v>
      </c>
      <c r="W629" s="17">
        <v>0.248082114066769</v>
      </c>
      <c r="X629" s="17">
        <v>0.28624972630565598</v>
      </c>
      <c r="Y629" s="17">
        <v>0.29198887655581701</v>
      </c>
      <c r="Z629" s="17">
        <v>0.318334859807615</v>
      </c>
      <c r="AA629" s="17">
        <v>0.29595817464725499</v>
      </c>
      <c r="AB629" s="17"/>
      <c r="AC629" s="17">
        <v>0.26813757364129198</v>
      </c>
      <c r="AD629" s="17">
        <v>0.16960156058499001</v>
      </c>
      <c r="AE629" s="17">
        <v>0.30111651974924902</v>
      </c>
      <c r="AF629" s="17">
        <v>0.36339106539699501</v>
      </c>
      <c r="AG629" s="17">
        <v>0.29773511464675501</v>
      </c>
      <c r="AH629" s="17">
        <v>0.255874391801995</v>
      </c>
      <c r="AI629" s="17">
        <v>0.20563834882502399</v>
      </c>
      <c r="AJ629" s="17">
        <v>0.21201791800123099</v>
      </c>
      <c r="AK629" s="17">
        <v>0.23817749574369501</v>
      </c>
      <c r="AL629" s="17">
        <v>0.24340125597818599</v>
      </c>
      <c r="AM629" s="17"/>
      <c r="AN629" s="17">
        <v>0.352490004172899</v>
      </c>
      <c r="AO629" s="17">
        <v>0.14546384185810299</v>
      </c>
      <c r="AP629" s="17"/>
      <c r="AQ629" s="17">
        <v>0.32142962151940901</v>
      </c>
      <c r="AR629" s="17">
        <v>0.18571004193830701</v>
      </c>
      <c r="AS629" s="17"/>
      <c r="AT629" s="17">
        <v>0.27663639398676598</v>
      </c>
      <c r="AU629" s="17">
        <v>0.18132942051058001</v>
      </c>
      <c r="AV629" s="17"/>
      <c r="AW629" s="17">
        <v>0.275557426121192</v>
      </c>
      <c r="AX629" s="17">
        <v>0.24593694928486901</v>
      </c>
      <c r="AY629" s="17"/>
      <c r="AZ629" s="17">
        <v>0.37114897663776197</v>
      </c>
      <c r="BA629" s="17">
        <v>0.15489768543705501</v>
      </c>
    </row>
    <row r="630" spans="2:53" x14ac:dyDescent="0.35">
      <c r="B630" t="s">
        <v>253</v>
      </c>
      <c r="C630" s="17">
        <v>0.20727677323000801</v>
      </c>
      <c r="D630" s="17">
        <v>0.21764598491574</v>
      </c>
      <c r="E630" s="17">
        <v>0.197094041080427</v>
      </c>
      <c r="F630" s="17"/>
      <c r="G630" s="17">
        <v>0.26556009035618999</v>
      </c>
      <c r="H630" s="17">
        <v>0.25673849932066301</v>
      </c>
      <c r="I630" s="17">
        <v>0.217135613082961</v>
      </c>
      <c r="J630" s="17">
        <v>0.19298018300700201</v>
      </c>
      <c r="K630" s="17">
        <v>0.16953463794270299</v>
      </c>
      <c r="L630" s="17">
        <v>0.10904784168715401</v>
      </c>
      <c r="M630" s="17"/>
      <c r="N630" s="17">
        <v>0.218965504951072</v>
      </c>
      <c r="O630" s="17">
        <v>0.18594792415477501</v>
      </c>
      <c r="P630" s="17">
        <v>0.19667835041655399</v>
      </c>
      <c r="Q630" s="17">
        <v>9.2466817070983004E-2</v>
      </c>
      <c r="R630" s="17"/>
      <c r="S630" s="17">
        <v>0.204027681160276</v>
      </c>
      <c r="T630" s="17">
        <v>0.22622383980609201</v>
      </c>
      <c r="U630" s="17">
        <v>0.22202875168849001</v>
      </c>
      <c r="V630" s="17">
        <v>0.202168128585865</v>
      </c>
      <c r="W630" s="17">
        <v>0.22965984536308201</v>
      </c>
      <c r="X630" s="17">
        <v>0.19020846864694901</v>
      </c>
      <c r="Y630" s="17">
        <v>0.162007872360698</v>
      </c>
      <c r="Z630" s="17">
        <v>0.15476967344471301</v>
      </c>
      <c r="AA630" s="17">
        <v>0.23355981888052901</v>
      </c>
      <c r="AB630" s="17"/>
      <c r="AC630" s="17">
        <v>0.17341767617444701</v>
      </c>
      <c r="AD630" s="17">
        <v>0.20387867511354801</v>
      </c>
      <c r="AE630" s="17">
        <v>0.23610465727319599</v>
      </c>
      <c r="AF630" s="17">
        <v>0.21180569707483801</v>
      </c>
      <c r="AG630" s="17">
        <v>0.236287903171048</v>
      </c>
      <c r="AH630" s="17">
        <v>0.205327624385301</v>
      </c>
      <c r="AI630" s="17">
        <v>0.20705732527735801</v>
      </c>
      <c r="AJ630" s="17">
        <v>0.39240689737657702</v>
      </c>
      <c r="AK630" s="17">
        <v>0.28110555965670397</v>
      </c>
      <c r="AL630" s="17">
        <v>0.13326407202307999</v>
      </c>
      <c r="AM630" s="17"/>
      <c r="AN630" s="17">
        <v>0.23255637230560899</v>
      </c>
      <c r="AO630" s="17">
        <v>0.168585745709425</v>
      </c>
      <c r="AP630" s="17"/>
      <c r="AQ630" s="17">
        <v>0.23136147651894401</v>
      </c>
      <c r="AR630" s="17">
        <v>0.16870710916354301</v>
      </c>
      <c r="AS630" s="17"/>
      <c r="AT630" s="17">
        <v>0.213413691064332</v>
      </c>
      <c r="AU630" s="17">
        <v>0.16667172648749301</v>
      </c>
      <c r="AV630" s="17"/>
      <c r="AW630" s="17">
        <v>0.191982716516651</v>
      </c>
      <c r="AX630" s="17">
        <v>0.22659054218187699</v>
      </c>
      <c r="AY630" s="17"/>
      <c r="AZ630" s="17">
        <v>0.225936906717362</v>
      </c>
      <c r="BA630" s="17">
        <v>0.18905824139356001</v>
      </c>
    </row>
    <row r="631" spans="2:53" x14ac:dyDescent="0.35">
      <c r="B631" t="s">
        <v>254</v>
      </c>
      <c r="C631" s="17">
        <v>0.168000536405153</v>
      </c>
      <c r="D631" s="17">
        <v>0.16672870945989601</v>
      </c>
      <c r="E631" s="17">
        <v>0.169423507294307</v>
      </c>
      <c r="F631" s="17"/>
      <c r="G631" s="17">
        <v>9.51449263908552E-2</v>
      </c>
      <c r="H631" s="17">
        <v>0.156082617107828</v>
      </c>
      <c r="I631" s="17">
        <v>0.13771078273129</v>
      </c>
      <c r="J631" s="17">
        <v>0.17411878817766499</v>
      </c>
      <c r="K631" s="17">
        <v>0.199024953382959</v>
      </c>
      <c r="L631" s="17">
        <v>0.28006959136043902</v>
      </c>
      <c r="M631" s="17"/>
      <c r="N631" s="17">
        <v>0.17408510798440299</v>
      </c>
      <c r="O631" s="17">
        <v>0.14849737590486001</v>
      </c>
      <c r="P631" s="17">
        <v>0.13804456287425901</v>
      </c>
      <c r="Q631" s="17">
        <v>0.19991416212385599</v>
      </c>
      <c r="R631" s="17"/>
      <c r="S631" s="17">
        <v>0.18273268076443</v>
      </c>
      <c r="T631" s="17">
        <v>0.19942391320217701</v>
      </c>
      <c r="U631" s="17">
        <v>0.17168199241715301</v>
      </c>
      <c r="V631" s="17">
        <v>0.15496916359846599</v>
      </c>
      <c r="W631" s="17">
        <v>0.15853674561049899</v>
      </c>
      <c r="X631" s="17">
        <v>0.172288935651564</v>
      </c>
      <c r="Y631" s="17">
        <v>0.153532768683244</v>
      </c>
      <c r="Z631" s="17">
        <v>0.10199661315370601</v>
      </c>
      <c r="AA631" s="17">
        <v>0.15906891329777501</v>
      </c>
      <c r="AB631" s="17"/>
      <c r="AC631" s="17">
        <v>0.238159055041057</v>
      </c>
      <c r="AD631" s="17">
        <v>0.17633504280078599</v>
      </c>
      <c r="AE631" s="17">
        <v>0.171777908630666</v>
      </c>
      <c r="AF631" s="17">
        <v>0.119288867229317</v>
      </c>
      <c r="AG631" s="17">
        <v>0.111792742244563</v>
      </c>
      <c r="AH631" s="17">
        <v>0.10466920397191</v>
      </c>
      <c r="AI631" s="17">
        <v>0.201897297688162</v>
      </c>
      <c r="AJ631" s="17">
        <v>0.179321352248245</v>
      </c>
      <c r="AK631" s="17">
        <v>0.192953239442783</v>
      </c>
      <c r="AL631" s="17">
        <v>0.18451996503051701</v>
      </c>
      <c r="AM631" s="17"/>
      <c r="AN631" s="17">
        <v>0.14728613307089899</v>
      </c>
      <c r="AO631" s="17">
        <v>0.195872831070979</v>
      </c>
      <c r="AP631" s="17"/>
      <c r="AQ631" s="17">
        <v>0.16085536097657199</v>
      </c>
      <c r="AR631" s="17">
        <v>0.18617978633725399</v>
      </c>
      <c r="AS631" s="17"/>
      <c r="AT631" s="17">
        <v>0.17145061935535799</v>
      </c>
      <c r="AU631" s="17">
        <v>0.16011062742576199</v>
      </c>
      <c r="AV631" s="17"/>
      <c r="AW631" s="17">
        <v>0.14357211232573999</v>
      </c>
      <c r="AX631" s="17">
        <v>0.196813516672667</v>
      </c>
      <c r="AY631" s="17"/>
      <c r="AZ631" s="17">
        <v>0.11713340781081</v>
      </c>
      <c r="BA631" s="17">
        <v>0.21766386825391801</v>
      </c>
    </row>
    <row r="632" spans="2:53" x14ac:dyDescent="0.35">
      <c r="B632" t="s">
        <v>255</v>
      </c>
      <c r="C632" s="17">
        <v>0.13600675495355499</v>
      </c>
      <c r="D632" s="17">
        <v>0.11677383573545801</v>
      </c>
      <c r="E632" s="17">
        <v>0.15500182681045299</v>
      </c>
      <c r="F632" s="17"/>
      <c r="G632" s="17">
        <v>5.1433983510598497E-2</v>
      </c>
      <c r="H632" s="17">
        <v>5.9937114104406802E-2</v>
      </c>
      <c r="I632" s="17">
        <v>8.1061815239225302E-2</v>
      </c>
      <c r="J632" s="17">
        <v>0.15380763037637099</v>
      </c>
      <c r="K632" s="17">
        <v>0.26177320238266699</v>
      </c>
      <c r="L632" s="17">
        <v>0.30625081910611002</v>
      </c>
      <c r="M632" s="17"/>
      <c r="N632" s="17">
        <v>0.120519921072841</v>
      </c>
      <c r="O632" s="17">
        <v>0.19863064814005901</v>
      </c>
      <c r="P632" s="17">
        <v>0.15939192936628099</v>
      </c>
      <c r="Q632" s="17">
        <v>0.16352894979937799</v>
      </c>
      <c r="R632" s="17"/>
      <c r="S632" s="17">
        <v>0.11103625169856</v>
      </c>
      <c r="T632" s="17">
        <v>0.16589155823556301</v>
      </c>
      <c r="U632" s="17">
        <v>0.24025955660944401</v>
      </c>
      <c r="V632" s="17">
        <v>0.102059936332701</v>
      </c>
      <c r="W632" s="17">
        <v>0.102677807026566</v>
      </c>
      <c r="X632" s="17">
        <v>0.119733466010762</v>
      </c>
      <c r="Y632" s="17">
        <v>0.14302061275198</v>
      </c>
      <c r="Z632" s="17">
        <v>9.7429202851695498E-2</v>
      </c>
      <c r="AA632" s="17">
        <v>0.12369920594460999</v>
      </c>
      <c r="AB632" s="17"/>
      <c r="AC632" s="17">
        <v>0.13326659738131899</v>
      </c>
      <c r="AD632" s="17">
        <v>0.25120122938358602</v>
      </c>
      <c r="AE632" s="17">
        <v>0.12508321420662699</v>
      </c>
      <c r="AF632" s="17">
        <v>4.71855412840015E-2</v>
      </c>
      <c r="AG632" s="17">
        <v>2.9119665450328801E-2</v>
      </c>
      <c r="AH632" s="17">
        <v>0.151522614020865</v>
      </c>
      <c r="AI632" s="17">
        <v>0.170626728683032</v>
      </c>
      <c r="AJ632" s="17">
        <v>8.9312389480491999E-2</v>
      </c>
      <c r="AK632" s="17">
        <v>8.8856225404740197E-2</v>
      </c>
      <c r="AL632" s="17">
        <v>0.24529770784156399</v>
      </c>
      <c r="AM632" s="17"/>
      <c r="AN632" s="17">
        <v>4.6145294160992598E-2</v>
      </c>
      <c r="AO632" s="17">
        <v>0.256048369740144</v>
      </c>
      <c r="AP632" s="17"/>
      <c r="AQ632" s="17">
        <v>6.6001259965031797E-2</v>
      </c>
      <c r="AR632" s="17">
        <v>0.23483193649970699</v>
      </c>
      <c r="AS632" s="17"/>
      <c r="AT632" s="17">
        <v>0.124174791359799</v>
      </c>
      <c r="AU632" s="17">
        <v>0.21199252972284499</v>
      </c>
      <c r="AV632" s="17"/>
      <c r="AW632" s="17">
        <v>0.126535293192089</v>
      </c>
      <c r="AX632" s="17">
        <v>0.14835620154186299</v>
      </c>
      <c r="AY632" s="17"/>
      <c r="AZ632" s="17">
        <v>3.4595711950547302E-2</v>
      </c>
      <c r="BA632" s="17">
        <v>0.235017853495254</v>
      </c>
    </row>
    <row r="633" spans="2:53" x14ac:dyDescent="0.35">
      <c r="B633" t="s">
        <v>69</v>
      </c>
      <c r="C633" s="17">
        <v>9.5077533492937003E-2</v>
      </c>
      <c r="D633" s="17">
        <v>7.4583061658141506E-2</v>
      </c>
      <c r="E633" s="17">
        <v>0.115657542783977</v>
      </c>
      <c r="F633" s="17"/>
      <c r="G633" s="17">
        <v>4.0740959863911998E-2</v>
      </c>
      <c r="H633" s="17">
        <v>4.1673402892346202E-2</v>
      </c>
      <c r="I633" s="17">
        <v>5.7466908558868303E-2</v>
      </c>
      <c r="J633" s="17">
        <v>9.80729635971722E-2</v>
      </c>
      <c r="K633" s="17">
        <v>0.198516112575815</v>
      </c>
      <c r="L633" s="17">
        <v>0.20554076366350099</v>
      </c>
      <c r="M633" s="17"/>
      <c r="N633" s="17">
        <v>7.5865567949883306E-2</v>
      </c>
      <c r="O633" s="17">
        <v>0.12856978786057499</v>
      </c>
      <c r="P633" s="17">
        <v>0.15647464371797201</v>
      </c>
      <c r="Q633" s="17">
        <v>0.155324199970717</v>
      </c>
      <c r="R633" s="17"/>
      <c r="S633" s="17">
        <v>7.3619743986440403E-2</v>
      </c>
      <c r="T633" s="17">
        <v>0.127663570580726</v>
      </c>
      <c r="U633" s="17">
        <v>0.121335234404054</v>
      </c>
      <c r="V633" s="17">
        <v>9.4832875710891495E-2</v>
      </c>
      <c r="W633" s="17">
        <v>9.8243305691843696E-2</v>
      </c>
      <c r="X633" s="17">
        <v>7.6698829447852696E-2</v>
      </c>
      <c r="Y633" s="17">
        <v>0.132344988250235</v>
      </c>
      <c r="Z633" s="17">
        <v>3.9749445375015603E-2</v>
      </c>
      <c r="AA633" s="17">
        <v>6.6020134959907897E-2</v>
      </c>
      <c r="AB633" s="17"/>
      <c r="AC633" s="17">
        <v>9.3310390489166894E-2</v>
      </c>
      <c r="AD633" s="17">
        <v>9.2515688267308799E-2</v>
      </c>
      <c r="AE633" s="17">
        <v>5.5493908686148799E-2</v>
      </c>
      <c r="AF633" s="17">
        <v>2.9759573241892798E-2</v>
      </c>
      <c r="AG633" s="17">
        <v>8.6430404305589306E-2</v>
      </c>
      <c r="AH633" s="17">
        <v>0.11527192115250399</v>
      </c>
      <c r="AI633" s="17">
        <v>0.129282952982161</v>
      </c>
      <c r="AJ633" s="17">
        <v>5.7754112937689901E-2</v>
      </c>
      <c r="AK633" s="17">
        <v>5.1078966412137501E-2</v>
      </c>
      <c r="AL633" s="17">
        <v>8.5045633017271804E-2</v>
      </c>
      <c r="AM633" s="17"/>
      <c r="AN633" s="17">
        <v>2.9651313646036698E-2</v>
      </c>
      <c r="AO633" s="17">
        <v>0.174729703511317</v>
      </c>
      <c r="AP633" s="17"/>
      <c r="AQ633" s="17">
        <v>4.5547767641989E-2</v>
      </c>
      <c r="AR633" s="17">
        <v>0.15300638928792301</v>
      </c>
      <c r="AS633" s="17"/>
      <c r="AT633" s="17">
        <v>6.9498121690515904E-2</v>
      </c>
      <c r="AU633" s="17">
        <v>0.22314398259124099</v>
      </c>
      <c r="AV633" s="17"/>
      <c r="AW633" s="17">
        <v>0.115235169754497</v>
      </c>
      <c r="AX633" s="17">
        <v>6.8432217887882493E-2</v>
      </c>
      <c r="AY633" s="17"/>
      <c r="AZ633" s="17">
        <v>2.49149409342861E-2</v>
      </c>
      <c r="BA633" s="17">
        <v>0.16357969223278501</v>
      </c>
    </row>
    <row r="634" spans="2:53" x14ac:dyDescent="0.35">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row>
    <row r="635" spans="2:53" x14ac:dyDescent="0.35">
      <c r="B635" s="6" t="s">
        <v>267</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row>
    <row r="636" spans="2:53" x14ac:dyDescent="0.35">
      <c r="B636" s="24" t="s">
        <v>72</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row>
    <row r="637" spans="2:53" x14ac:dyDescent="0.35">
      <c r="B637" t="s">
        <v>251</v>
      </c>
      <c r="C637" s="17">
        <v>0.14130207838322101</v>
      </c>
      <c r="D637" s="17">
        <v>0.15454507100735501</v>
      </c>
      <c r="E637" s="17">
        <v>0.12818621031219299</v>
      </c>
      <c r="F637" s="17"/>
      <c r="G637" s="17">
        <v>0.237723196041037</v>
      </c>
      <c r="H637" s="17">
        <v>0.17119383777118499</v>
      </c>
      <c r="I637" s="17">
        <v>0.205771992168261</v>
      </c>
      <c r="J637" s="17">
        <v>0.12178361326807099</v>
      </c>
      <c r="K637" s="17">
        <v>3.9713679894955903E-2</v>
      </c>
      <c r="L637" s="17">
        <v>1.7574839549482399E-2</v>
      </c>
      <c r="M637" s="17"/>
      <c r="N637" s="17">
        <v>0.14653411514541001</v>
      </c>
      <c r="O637" s="17">
        <v>9.6366908594462397E-2</v>
      </c>
      <c r="P637" s="17">
        <v>0.143090048588463</v>
      </c>
      <c r="Q637" s="17">
        <v>0.167611295065871</v>
      </c>
      <c r="R637" s="17"/>
      <c r="S637" s="17">
        <v>0.153213586935221</v>
      </c>
      <c r="T637" s="17">
        <v>0.100685941390942</v>
      </c>
      <c r="U637" s="17">
        <v>0.118537369192025</v>
      </c>
      <c r="V637" s="17">
        <v>0.14174184802040901</v>
      </c>
      <c r="W637" s="17">
        <v>0.13389038847780399</v>
      </c>
      <c r="X637" s="17">
        <v>0.17243932130098</v>
      </c>
      <c r="Y637" s="17">
        <v>0.10846630310352801</v>
      </c>
      <c r="Z637" s="17">
        <v>0.28315280393244002</v>
      </c>
      <c r="AA637" s="17">
        <v>0.14561944387339201</v>
      </c>
      <c r="AB637" s="17"/>
      <c r="AC637" s="17">
        <v>0.11521908957945701</v>
      </c>
      <c r="AD637" s="17">
        <v>0.106075484244851</v>
      </c>
      <c r="AE637" s="17">
        <v>0.13549678016839201</v>
      </c>
      <c r="AF637" s="17">
        <v>0.23482996502047199</v>
      </c>
      <c r="AG637" s="17">
        <v>0.225105306328959</v>
      </c>
      <c r="AH637" s="17">
        <v>0.16084354792608099</v>
      </c>
      <c r="AI637" s="17">
        <v>8.5595452290764998E-2</v>
      </c>
      <c r="AJ637" s="17">
        <v>0.132645199187236</v>
      </c>
      <c r="AK637" s="17">
        <v>0.110884945416863</v>
      </c>
      <c r="AL637" s="17">
        <v>0.132887324181067</v>
      </c>
      <c r="AM637" s="17"/>
      <c r="AN637" s="17">
        <v>0.208168874797211</v>
      </c>
      <c r="AO637" s="17">
        <v>5.96754998187796E-2</v>
      </c>
      <c r="AP637" s="17"/>
      <c r="AQ637" s="17">
        <v>0.1925211586301</v>
      </c>
      <c r="AR637" s="17">
        <v>6.8124565306405399E-2</v>
      </c>
      <c r="AS637" s="17"/>
      <c r="AT637" s="17">
        <v>0.15518848509840699</v>
      </c>
      <c r="AU637" s="17">
        <v>6.4045394988197807E-2</v>
      </c>
      <c r="AV637" s="17"/>
      <c r="AW637" s="17">
        <v>0.164422355342044</v>
      </c>
      <c r="AX637" s="17">
        <v>0.1137654823646</v>
      </c>
      <c r="AY637" s="17"/>
      <c r="AZ637" s="17">
        <v>0.239291850129846</v>
      </c>
      <c r="BA637" s="17">
        <v>4.5631284954975197E-2</v>
      </c>
    </row>
    <row r="638" spans="2:53" x14ac:dyDescent="0.35">
      <c r="B638" t="s">
        <v>252</v>
      </c>
      <c r="C638" s="17">
        <v>0.27613538334291798</v>
      </c>
      <c r="D638" s="17">
        <v>0.30328399121594302</v>
      </c>
      <c r="E638" s="17">
        <v>0.24869574865035099</v>
      </c>
      <c r="F638" s="17"/>
      <c r="G638" s="17">
        <v>0.30467376463254697</v>
      </c>
      <c r="H638" s="17">
        <v>0.367514478137002</v>
      </c>
      <c r="I638" s="17">
        <v>0.314066205586995</v>
      </c>
      <c r="J638" s="17">
        <v>0.25999963825157901</v>
      </c>
      <c r="K638" s="17">
        <v>0.18582102426022201</v>
      </c>
      <c r="L638" s="17">
        <v>8.5250866157045704E-2</v>
      </c>
      <c r="M638" s="17"/>
      <c r="N638" s="17">
        <v>0.28971415919570898</v>
      </c>
      <c r="O638" s="17">
        <v>0.23952721977136099</v>
      </c>
      <c r="P638" s="17">
        <v>0.244304197547976</v>
      </c>
      <c r="Q638" s="17">
        <v>0.24219478989188001</v>
      </c>
      <c r="R638" s="17"/>
      <c r="S638" s="17">
        <v>0.31479730366328201</v>
      </c>
      <c r="T638" s="17">
        <v>0.23122992046091301</v>
      </c>
      <c r="U638" s="17">
        <v>0.21981129421023601</v>
      </c>
      <c r="V638" s="17">
        <v>0.31340686739997298</v>
      </c>
      <c r="W638" s="17">
        <v>0.35024672523251299</v>
      </c>
      <c r="X638" s="17">
        <v>0.30012030984002902</v>
      </c>
      <c r="Y638" s="17">
        <v>0.22369760686478901</v>
      </c>
      <c r="Z638" s="17">
        <v>0.27401801887520899</v>
      </c>
      <c r="AA638" s="17">
        <v>0.26679436999164502</v>
      </c>
      <c r="AB638" s="17"/>
      <c r="AC638" s="17">
        <v>0.26685653294741102</v>
      </c>
      <c r="AD638" s="17">
        <v>0.18472574223919999</v>
      </c>
      <c r="AE638" s="17">
        <v>0.34039498417209801</v>
      </c>
      <c r="AF638" s="17">
        <v>0.36727691366168103</v>
      </c>
      <c r="AG638" s="17">
        <v>0.24406695881598101</v>
      </c>
      <c r="AH638" s="17">
        <v>0.328239867749961</v>
      </c>
      <c r="AI638" s="17">
        <v>0.22903460744727799</v>
      </c>
      <c r="AJ638" s="17">
        <v>0.29127355835793201</v>
      </c>
      <c r="AK638" s="17">
        <v>0.34138458667330801</v>
      </c>
      <c r="AL638" s="17">
        <v>0.232242235884211</v>
      </c>
      <c r="AM638" s="17"/>
      <c r="AN638" s="17">
        <v>0.35311826708958199</v>
      </c>
      <c r="AO638" s="17">
        <v>0.174486732855928</v>
      </c>
      <c r="AP638" s="17"/>
      <c r="AQ638" s="17">
        <v>0.35341250881082897</v>
      </c>
      <c r="AR638" s="17">
        <v>0.173441403218377</v>
      </c>
      <c r="AS638" s="17"/>
      <c r="AT638" s="17">
        <v>0.29434960673315902</v>
      </c>
      <c r="AU638" s="17">
        <v>0.17237547049760499</v>
      </c>
      <c r="AV638" s="17"/>
      <c r="AW638" s="17">
        <v>0.27466352219754497</v>
      </c>
      <c r="AX638" s="17">
        <v>0.27892546325488499</v>
      </c>
      <c r="AY638" s="17"/>
      <c r="AZ638" s="17">
        <v>0.37972914203411001</v>
      </c>
      <c r="BA638" s="17">
        <v>0.17499322420178401</v>
      </c>
    </row>
    <row r="639" spans="2:53" x14ac:dyDescent="0.35">
      <c r="B639" t="s">
        <v>253</v>
      </c>
      <c r="C639" s="17">
        <v>0.22992867339487899</v>
      </c>
      <c r="D639" s="17">
        <v>0.22926073599403601</v>
      </c>
      <c r="E639" s="17">
        <v>0.23044326187094699</v>
      </c>
      <c r="F639" s="17"/>
      <c r="G639" s="17">
        <v>0.228016529539975</v>
      </c>
      <c r="H639" s="17">
        <v>0.216778980119158</v>
      </c>
      <c r="I639" s="17">
        <v>0.23810102870173899</v>
      </c>
      <c r="J639" s="17">
        <v>0.24573520540922</v>
      </c>
      <c r="K639" s="17">
        <v>0.21693295458069201</v>
      </c>
      <c r="L639" s="17">
        <v>0.21856767188864001</v>
      </c>
      <c r="M639" s="17"/>
      <c r="N639" s="17">
        <v>0.243395949256481</v>
      </c>
      <c r="O639" s="17">
        <v>0.22907976137842201</v>
      </c>
      <c r="P639" s="17">
        <v>0.169614427858546</v>
      </c>
      <c r="Q639" s="17">
        <v>0.14993190411419399</v>
      </c>
      <c r="R639" s="17"/>
      <c r="S639" s="17">
        <v>0.24543757389096599</v>
      </c>
      <c r="T639" s="17">
        <v>0.22604612722287901</v>
      </c>
      <c r="U639" s="17">
        <v>0.19675863643289701</v>
      </c>
      <c r="V639" s="17">
        <v>0.20216811995668299</v>
      </c>
      <c r="W639" s="17">
        <v>0.20782946127142601</v>
      </c>
      <c r="X639" s="17">
        <v>0.21172577625865499</v>
      </c>
      <c r="Y639" s="17">
        <v>0.27536560720158598</v>
      </c>
      <c r="Z639" s="17">
        <v>0.18149549653142699</v>
      </c>
      <c r="AA639" s="17">
        <v>0.27765971624664598</v>
      </c>
      <c r="AB639" s="17"/>
      <c r="AC639" s="17">
        <v>0.23648015865834099</v>
      </c>
      <c r="AD639" s="17">
        <v>0.23439010468394</v>
      </c>
      <c r="AE639" s="17">
        <v>0.25518189947283598</v>
      </c>
      <c r="AF639" s="17">
        <v>0.220025240337301</v>
      </c>
      <c r="AG639" s="17">
        <v>0.17534603544810701</v>
      </c>
      <c r="AH639" s="17">
        <v>0.18147890797397501</v>
      </c>
      <c r="AI639" s="17">
        <v>0.24229643467522</v>
      </c>
      <c r="AJ639" s="17">
        <v>0.34834742785484801</v>
      </c>
      <c r="AK639" s="17">
        <v>0.22841559245957399</v>
      </c>
      <c r="AL639" s="17">
        <v>0.243364696683712</v>
      </c>
      <c r="AM639" s="17"/>
      <c r="AN639" s="17">
        <v>0.241772222091299</v>
      </c>
      <c r="AO639" s="17">
        <v>0.212725507588437</v>
      </c>
      <c r="AP639" s="17"/>
      <c r="AQ639" s="17">
        <v>0.237999090418061</v>
      </c>
      <c r="AR639" s="17">
        <v>0.22368384197507399</v>
      </c>
      <c r="AS639" s="17"/>
      <c r="AT639" s="17">
        <v>0.237607559060656</v>
      </c>
      <c r="AU639" s="17">
        <v>0.18526956413078899</v>
      </c>
      <c r="AV639" s="17"/>
      <c r="AW639" s="17">
        <v>0.22870441555006699</v>
      </c>
      <c r="AX639" s="17">
        <v>0.23239482611652701</v>
      </c>
      <c r="AY639" s="17"/>
      <c r="AZ639" s="17">
        <v>0.21436008954392399</v>
      </c>
      <c r="BA639" s="17">
        <v>0.24512881870623399</v>
      </c>
    </row>
    <row r="640" spans="2:53" x14ac:dyDescent="0.35">
      <c r="B640" t="s">
        <v>254</v>
      </c>
      <c r="C640" s="17">
        <v>0.16375562100699201</v>
      </c>
      <c r="D640" s="17">
        <v>0.162740729922528</v>
      </c>
      <c r="E640" s="17">
        <v>0.16491783704379001</v>
      </c>
      <c r="F640" s="17"/>
      <c r="G640" s="17">
        <v>0.12918126548654299</v>
      </c>
      <c r="H640" s="17">
        <v>0.16388380474195299</v>
      </c>
      <c r="I640" s="17">
        <v>0.122026034643673</v>
      </c>
      <c r="J640" s="17">
        <v>0.16536499361347801</v>
      </c>
      <c r="K640" s="17">
        <v>0.20646182694406701</v>
      </c>
      <c r="L640" s="17">
        <v>0.24813039926086999</v>
      </c>
      <c r="M640" s="17"/>
      <c r="N640" s="17">
        <v>0.17055626693505299</v>
      </c>
      <c r="O640" s="17">
        <v>0.168827634992012</v>
      </c>
      <c r="P640" s="17">
        <v>0.125930583767382</v>
      </c>
      <c r="Q640" s="17">
        <v>0.149771292476405</v>
      </c>
      <c r="R640" s="17"/>
      <c r="S640" s="17">
        <v>0.14718015670141901</v>
      </c>
      <c r="T640" s="17">
        <v>0.20522680373302099</v>
      </c>
      <c r="U640" s="17">
        <v>0.19434770916998101</v>
      </c>
      <c r="V640" s="17">
        <v>0.16458294303899201</v>
      </c>
      <c r="W640" s="17">
        <v>0.15179946261984201</v>
      </c>
      <c r="X640" s="17">
        <v>0.16636589090786599</v>
      </c>
      <c r="Y640" s="17">
        <v>0.16844593962193899</v>
      </c>
      <c r="Z640" s="17">
        <v>9.7429209785752105E-2</v>
      </c>
      <c r="AA640" s="17">
        <v>0.13701896564758201</v>
      </c>
      <c r="AB640" s="17"/>
      <c r="AC640" s="17">
        <v>0.21713839885280301</v>
      </c>
      <c r="AD640" s="17">
        <v>0.22818938878212999</v>
      </c>
      <c r="AE640" s="17">
        <v>0.14128972004757601</v>
      </c>
      <c r="AF640" s="17">
        <v>0.113676544590081</v>
      </c>
      <c r="AG640" s="17">
        <v>0.31088260180409399</v>
      </c>
      <c r="AH640" s="17">
        <v>0.137897820612365</v>
      </c>
      <c r="AI640" s="17">
        <v>0.18195291224215099</v>
      </c>
      <c r="AJ640" s="17">
        <v>0.122738656557715</v>
      </c>
      <c r="AK640" s="17">
        <v>0.203297985239004</v>
      </c>
      <c r="AL640" s="17">
        <v>0.14171029103916</v>
      </c>
      <c r="AM640" s="17"/>
      <c r="AN640" s="17">
        <v>0.13826482266017001</v>
      </c>
      <c r="AO640" s="17">
        <v>0.196713405088601</v>
      </c>
      <c r="AP640" s="17"/>
      <c r="AQ640" s="17">
        <v>0.13589608699405301</v>
      </c>
      <c r="AR640" s="17">
        <v>0.20597596425759601</v>
      </c>
      <c r="AS640" s="17"/>
      <c r="AT640" s="17">
        <v>0.15911889616781499</v>
      </c>
      <c r="AU640" s="17">
        <v>0.19588000492859001</v>
      </c>
      <c r="AV640" s="17"/>
      <c r="AW640" s="17">
        <v>0.120091929360544</v>
      </c>
      <c r="AX640" s="17">
        <v>0.21666284585995901</v>
      </c>
      <c r="AY640" s="17"/>
      <c r="AZ640" s="17">
        <v>0.119011735951397</v>
      </c>
      <c r="BA640" s="17">
        <v>0.207440619022904</v>
      </c>
    </row>
    <row r="641" spans="2:53" x14ac:dyDescent="0.35">
      <c r="B641" t="s">
        <v>255</v>
      </c>
      <c r="C641" s="17">
        <v>9.8332244112415701E-2</v>
      </c>
      <c r="D641" s="17">
        <v>8.37662689892444E-2</v>
      </c>
      <c r="E641" s="17">
        <v>0.112986684934349</v>
      </c>
      <c r="F641" s="17"/>
      <c r="G641" s="17">
        <v>2.8781532447833699E-2</v>
      </c>
      <c r="H641" s="17">
        <v>4.0823949665822798E-2</v>
      </c>
      <c r="I641" s="17">
        <v>8.0360404448673498E-2</v>
      </c>
      <c r="J641" s="17">
        <v>0.101524838220706</v>
      </c>
      <c r="K641" s="17">
        <v>0.16143476375523499</v>
      </c>
      <c r="L641" s="17">
        <v>0.238492509297452</v>
      </c>
      <c r="M641" s="17"/>
      <c r="N641" s="17">
        <v>7.98991861294647E-2</v>
      </c>
      <c r="O641" s="17">
        <v>0.14505409628869401</v>
      </c>
      <c r="P641" s="17">
        <v>0.15508155037663399</v>
      </c>
      <c r="Q641" s="17">
        <v>0.135166518480932</v>
      </c>
      <c r="R641" s="17"/>
      <c r="S641" s="17">
        <v>7.5837781866528106E-2</v>
      </c>
      <c r="T641" s="17">
        <v>0.11255828609096601</v>
      </c>
      <c r="U641" s="17">
        <v>0.14920975569453801</v>
      </c>
      <c r="V641" s="17">
        <v>9.0784383960914594E-2</v>
      </c>
      <c r="W641" s="17">
        <v>6.2425158867551199E-2</v>
      </c>
      <c r="X641" s="17">
        <v>8.2471487752277806E-2</v>
      </c>
      <c r="Y641" s="17">
        <v>0.10455568487622199</v>
      </c>
      <c r="Z641" s="17">
        <v>8.8633691428391295E-2</v>
      </c>
      <c r="AA641" s="17">
        <v>0.11186606635162399</v>
      </c>
      <c r="AB641" s="17"/>
      <c r="AC641" s="17">
        <v>6.3990855119330906E-2</v>
      </c>
      <c r="AD641" s="17">
        <v>0.167279860337636</v>
      </c>
      <c r="AE641" s="17">
        <v>8.7483896301653305E-2</v>
      </c>
      <c r="AF641" s="17">
        <v>3.3826685161583402E-2</v>
      </c>
      <c r="AG641" s="17">
        <v>0</v>
      </c>
      <c r="AH641" s="17">
        <v>6.5641938147086104E-2</v>
      </c>
      <c r="AI641" s="17">
        <v>0.14625731828508301</v>
      </c>
      <c r="AJ641" s="17">
        <v>5.91771895838294E-2</v>
      </c>
      <c r="AK641" s="17">
        <v>4.9613802052002998E-2</v>
      </c>
      <c r="AL641" s="17">
        <v>0.18129467401708399</v>
      </c>
      <c r="AM641" s="17"/>
      <c r="AN641" s="17">
        <v>2.9513128683265499E-2</v>
      </c>
      <c r="AO641" s="17">
        <v>0.19119983616833</v>
      </c>
      <c r="AP641" s="17"/>
      <c r="AQ641" s="17">
        <v>4.4346554433527197E-2</v>
      </c>
      <c r="AR641" s="17">
        <v>0.17335804538170899</v>
      </c>
      <c r="AS641" s="17"/>
      <c r="AT641" s="17">
        <v>9.0033893798946593E-2</v>
      </c>
      <c r="AU641" s="17">
        <v>0.151923632642885</v>
      </c>
      <c r="AV641" s="17"/>
      <c r="AW641" s="17">
        <v>9.5710892437193107E-2</v>
      </c>
      <c r="AX641" s="17">
        <v>0.101271339020469</v>
      </c>
      <c r="AY641" s="17"/>
      <c r="AZ641" s="17">
        <v>2.4980414032687699E-2</v>
      </c>
      <c r="BA641" s="17">
        <v>0.16994816542803101</v>
      </c>
    </row>
    <row r="642" spans="2:53" x14ac:dyDescent="0.35">
      <c r="B642" t="s">
        <v>69</v>
      </c>
      <c r="C642" s="17">
        <v>9.0545999759574003E-2</v>
      </c>
      <c r="D642" s="17">
        <v>6.6403202870894101E-2</v>
      </c>
      <c r="E642" s="17">
        <v>0.114770257188371</v>
      </c>
      <c r="F642" s="17"/>
      <c r="G642" s="17">
        <v>7.1623711852064398E-2</v>
      </c>
      <c r="H642" s="17">
        <v>3.9804949564879698E-2</v>
      </c>
      <c r="I642" s="17">
        <v>3.9674334450658599E-2</v>
      </c>
      <c r="J642" s="17">
        <v>0.105591711236946</v>
      </c>
      <c r="K642" s="17">
        <v>0.18963575056482801</v>
      </c>
      <c r="L642" s="17">
        <v>0.19198371384651</v>
      </c>
      <c r="M642" s="17"/>
      <c r="N642" s="17">
        <v>6.9900323337882306E-2</v>
      </c>
      <c r="O642" s="17">
        <v>0.121144378975049</v>
      </c>
      <c r="P642" s="17">
        <v>0.16197919186099999</v>
      </c>
      <c r="Q642" s="17">
        <v>0.155324199970717</v>
      </c>
      <c r="R642" s="17"/>
      <c r="S642" s="17">
        <v>6.3533596942583495E-2</v>
      </c>
      <c r="T642" s="17">
        <v>0.124252921101279</v>
      </c>
      <c r="U642" s="17">
        <v>0.121335235300324</v>
      </c>
      <c r="V642" s="17">
        <v>8.7315837623028497E-2</v>
      </c>
      <c r="W642" s="17">
        <v>9.38088035308631E-2</v>
      </c>
      <c r="X642" s="17">
        <v>6.6877213940192498E-2</v>
      </c>
      <c r="Y642" s="17">
        <v>0.119468858331937</v>
      </c>
      <c r="Z642" s="17">
        <v>7.5270779446780095E-2</v>
      </c>
      <c r="AA642" s="17">
        <v>6.1041437889110303E-2</v>
      </c>
      <c r="AB642" s="17"/>
      <c r="AC642" s="17">
        <v>0.10031496484265701</v>
      </c>
      <c r="AD642" s="17">
        <v>7.9339419712241802E-2</v>
      </c>
      <c r="AE642" s="17">
        <v>4.0152719837445103E-2</v>
      </c>
      <c r="AF642" s="17">
        <v>3.03646512288821E-2</v>
      </c>
      <c r="AG642" s="17">
        <v>4.4599097602859197E-2</v>
      </c>
      <c r="AH642" s="17">
        <v>0.12589791759053201</v>
      </c>
      <c r="AI642" s="17">
        <v>0.114863275059502</v>
      </c>
      <c r="AJ642" s="17">
        <v>4.5817968458440002E-2</v>
      </c>
      <c r="AK642" s="17">
        <v>6.6403088159248294E-2</v>
      </c>
      <c r="AL642" s="17">
        <v>6.8500778194766507E-2</v>
      </c>
      <c r="AM642" s="17"/>
      <c r="AN642" s="17">
        <v>2.9162684678472099E-2</v>
      </c>
      <c r="AO642" s="17">
        <v>0.16519901847992399</v>
      </c>
      <c r="AP642" s="17"/>
      <c r="AQ642" s="17">
        <v>3.5824600713430098E-2</v>
      </c>
      <c r="AR642" s="17">
        <v>0.155416179860839</v>
      </c>
      <c r="AS642" s="17"/>
      <c r="AT642" s="17">
        <v>6.3701559141017702E-2</v>
      </c>
      <c r="AU642" s="17">
        <v>0.23050593281193299</v>
      </c>
      <c r="AV642" s="17"/>
      <c r="AW642" s="17">
        <v>0.11640688511260799</v>
      </c>
      <c r="AX642" s="17">
        <v>5.6980043383560101E-2</v>
      </c>
      <c r="AY642" s="17"/>
      <c r="AZ642" s="17">
        <v>2.2626768308034801E-2</v>
      </c>
      <c r="BA642" s="17">
        <v>0.15685788768607201</v>
      </c>
    </row>
    <row r="643" spans="2:53" x14ac:dyDescent="0.35">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row>
    <row r="644" spans="2:53" x14ac:dyDescent="0.35">
      <c r="B644" s="6" t="s">
        <v>268</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row>
    <row r="645" spans="2:53" x14ac:dyDescent="0.35">
      <c r="B645" s="24" t="s">
        <v>72</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row>
    <row r="646" spans="2:53" x14ac:dyDescent="0.35">
      <c r="B646" t="s">
        <v>251</v>
      </c>
      <c r="C646" s="17">
        <v>0.122008014762976</v>
      </c>
      <c r="D646" s="17">
        <v>0.134970410950433</v>
      </c>
      <c r="E646" s="17">
        <v>0.109155384957542</v>
      </c>
      <c r="F646" s="17"/>
      <c r="G646" s="17">
        <v>0.19011343925264901</v>
      </c>
      <c r="H646" s="17">
        <v>0.15509384012222699</v>
      </c>
      <c r="I646" s="17">
        <v>0.16277320836703399</v>
      </c>
      <c r="J646" s="17">
        <v>0.12829383172884001</v>
      </c>
      <c r="K646" s="17">
        <v>2.4437342234696801E-2</v>
      </c>
      <c r="L646" s="17">
        <v>1.03325637289688E-2</v>
      </c>
      <c r="M646" s="17"/>
      <c r="N646" s="17">
        <v>0.123719327589445</v>
      </c>
      <c r="O646" s="17">
        <v>9.2603301232720994E-2</v>
      </c>
      <c r="P646" s="17">
        <v>0.14869823039305199</v>
      </c>
      <c r="Q646" s="17">
        <v>9.9068030000408203E-2</v>
      </c>
      <c r="R646" s="17"/>
      <c r="S646" s="17">
        <v>0.13697534723962801</v>
      </c>
      <c r="T646" s="17">
        <v>6.1350690128486901E-2</v>
      </c>
      <c r="U646" s="17">
        <v>8.0825670611571698E-2</v>
      </c>
      <c r="V646" s="17">
        <v>0.122659289080222</v>
      </c>
      <c r="W646" s="17">
        <v>0.12485031783146899</v>
      </c>
      <c r="X646" s="17">
        <v>0.12910390865766999</v>
      </c>
      <c r="Y646" s="17">
        <v>0.12150591015589</v>
      </c>
      <c r="Z646" s="17">
        <v>0.234607851696784</v>
      </c>
      <c r="AA646" s="17">
        <v>0.15906891334895901</v>
      </c>
      <c r="AB646" s="17"/>
      <c r="AC646" s="17">
        <v>7.7334865622306598E-2</v>
      </c>
      <c r="AD646" s="17">
        <v>9.3375267720980301E-2</v>
      </c>
      <c r="AE646" s="17">
        <v>0.120418004922323</v>
      </c>
      <c r="AF646" s="17">
        <v>0.21632088578448</v>
      </c>
      <c r="AG646" s="17">
        <v>0.213143760243511</v>
      </c>
      <c r="AH646" s="17">
        <v>0.11360931517756399</v>
      </c>
      <c r="AI646" s="17">
        <v>7.1110157555751105E-2</v>
      </c>
      <c r="AJ646" s="17">
        <v>0.14876955009751699</v>
      </c>
      <c r="AK646" s="17">
        <v>0.13331879569059199</v>
      </c>
      <c r="AL646" s="17">
        <v>7.3288674944396101E-2</v>
      </c>
      <c r="AM646" s="17"/>
      <c r="AN646" s="17">
        <v>0.181700709516181</v>
      </c>
      <c r="AO646" s="17">
        <v>5.0079294069775203E-2</v>
      </c>
      <c r="AP646" s="17"/>
      <c r="AQ646" s="17">
        <v>0.16603373701440799</v>
      </c>
      <c r="AR646" s="17">
        <v>6.0936623605504697E-2</v>
      </c>
      <c r="AS646" s="17"/>
      <c r="AT646" s="17">
        <v>0.131914060429936</v>
      </c>
      <c r="AU646" s="17">
        <v>6.7939172895789393E-2</v>
      </c>
      <c r="AV646" s="17"/>
      <c r="AW646" s="17">
        <v>0.13595324960595601</v>
      </c>
      <c r="AX646" s="17">
        <v>0.105973037904356</v>
      </c>
      <c r="AY646" s="17"/>
      <c r="AZ646" s="17">
        <v>0.20052347303405099</v>
      </c>
      <c r="BA646" s="17">
        <v>4.5350665171439701E-2</v>
      </c>
    </row>
    <row r="647" spans="2:53" x14ac:dyDescent="0.35">
      <c r="B647" t="s">
        <v>252</v>
      </c>
      <c r="C647" s="17">
        <v>0.25555108230201801</v>
      </c>
      <c r="D647" s="17">
        <v>0.26400558397321899</v>
      </c>
      <c r="E647" s="17">
        <v>0.24678703455652001</v>
      </c>
      <c r="F647" s="17"/>
      <c r="G647" s="17">
        <v>0.41190479145957898</v>
      </c>
      <c r="H647" s="17">
        <v>0.313411482210948</v>
      </c>
      <c r="I647" s="17">
        <v>0.32167504451125101</v>
      </c>
      <c r="J647" s="17">
        <v>0.231988141949524</v>
      </c>
      <c r="K647" s="17">
        <v>0.13919411991331401</v>
      </c>
      <c r="L647" s="17">
        <v>4.8127918034978998E-2</v>
      </c>
      <c r="M647" s="17"/>
      <c r="N647" s="17">
        <v>0.26131541015418103</v>
      </c>
      <c r="O647" s="17">
        <v>0.23833579993787599</v>
      </c>
      <c r="P647" s="17">
        <v>0.233667150295604</v>
      </c>
      <c r="Q647" s="17">
        <v>0.29119875104745102</v>
      </c>
      <c r="R647" s="17"/>
      <c r="S647" s="17">
        <v>0.29696170897860202</v>
      </c>
      <c r="T647" s="17">
        <v>0.234729424342601</v>
      </c>
      <c r="U647" s="17">
        <v>0.20476531015424601</v>
      </c>
      <c r="V647" s="17">
        <v>0.22667097598840399</v>
      </c>
      <c r="W647" s="17">
        <v>0.28568984881160497</v>
      </c>
      <c r="X647" s="17">
        <v>0.29809582135256202</v>
      </c>
      <c r="Y647" s="17">
        <v>0.223861074790486</v>
      </c>
      <c r="Z647" s="17">
        <v>0.35842359487594</v>
      </c>
      <c r="AA647" s="17">
        <v>0.22482963470341999</v>
      </c>
      <c r="AB647" s="17"/>
      <c r="AC647" s="17">
        <v>0.258735839196366</v>
      </c>
      <c r="AD647" s="17">
        <v>0.20106715242831699</v>
      </c>
      <c r="AE647" s="17">
        <v>0.27175270405018898</v>
      </c>
      <c r="AF647" s="17">
        <v>0.371036048899893</v>
      </c>
      <c r="AG647" s="17">
        <v>0.35096434008690103</v>
      </c>
      <c r="AH647" s="17">
        <v>0.37082340889121002</v>
      </c>
      <c r="AI647" s="17">
        <v>0.19260834165596599</v>
      </c>
      <c r="AJ647" s="17">
        <v>0.223907586432192</v>
      </c>
      <c r="AK647" s="17">
        <v>0.27049980207000002</v>
      </c>
      <c r="AL647" s="17">
        <v>0.22541730102034199</v>
      </c>
      <c r="AM647" s="17"/>
      <c r="AN647" s="17">
        <v>0.324211762018428</v>
      </c>
      <c r="AO647" s="17">
        <v>0.16149328737409699</v>
      </c>
      <c r="AP647" s="17"/>
      <c r="AQ647" s="17">
        <v>0.312554871277334</v>
      </c>
      <c r="AR647" s="17">
        <v>0.17472678074187301</v>
      </c>
      <c r="AS647" s="17"/>
      <c r="AT647" s="17">
        <v>0.270035792897033</v>
      </c>
      <c r="AU647" s="17">
        <v>0.16650292790744201</v>
      </c>
      <c r="AV647" s="17"/>
      <c r="AW647" s="17">
        <v>0.26859622012038398</v>
      </c>
      <c r="AX647" s="17">
        <v>0.24011983694391301</v>
      </c>
      <c r="AY647" s="17"/>
      <c r="AZ647" s="17">
        <v>0.37175892370867403</v>
      </c>
      <c r="BA647" s="17">
        <v>0.142093359196939</v>
      </c>
    </row>
    <row r="648" spans="2:53" x14ac:dyDescent="0.35">
      <c r="B648" t="s">
        <v>253</v>
      </c>
      <c r="C648" s="17">
        <v>0.19515267068706399</v>
      </c>
      <c r="D648" s="17">
        <v>0.19614975708613699</v>
      </c>
      <c r="E648" s="17">
        <v>0.19433115605582699</v>
      </c>
      <c r="F648" s="17"/>
      <c r="G648" s="17">
        <v>0.13086503060742699</v>
      </c>
      <c r="H648" s="17">
        <v>0.25778043042514198</v>
      </c>
      <c r="I648" s="17">
        <v>0.22031909112409401</v>
      </c>
      <c r="J648" s="17">
        <v>0.176142811031574</v>
      </c>
      <c r="K648" s="17">
        <v>0.13997558975080401</v>
      </c>
      <c r="L648" s="17">
        <v>0.13179158116941</v>
      </c>
      <c r="M648" s="17"/>
      <c r="N648" s="17">
        <v>0.21353610402600401</v>
      </c>
      <c r="O648" s="17">
        <v>0.14980427128976101</v>
      </c>
      <c r="P648" s="17">
        <v>0.144507831429697</v>
      </c>
      <c r="Q648" s="17">
        <v>0.14909885321203201</v>
      </c>
      <c r="R648" s="17"/>
      <c r="S648" s="17">
        <v>0.189505459525842</v>
      </c>
      <c r="T648" s="17">
        <v>0.18781813902852601</v>
      </c>
      <c r="U648" s="17">
        <v>0.17409292546889199</v>
      </c>
      <c r="V648" s="17">
        <v>0.2495120600664</v>
      </c>
      <c r="W648" s="17">
        <v>0.21669846638752299</v>
      </c>
      <c r="X648" s="17">
        <v>0.17648828261652599</v>
      </c>
      <c r="Y648" s="17">
        <v>0.22826210606537001</v>
      </c>
      <c r="Z648" s="17">
        <v>0.10165731608808599</v>
      </c>
      <c r="AA648" s="17">
        <v>0.19120596465589099</v>
      </c>
      <c r="AB648" s="17"/>
      <c r="AC648" s="17">
        <v>0.17425939996496201</v>
      </c>
      <c r="AD648" s="17">
        <v>0.150176539429073</v>
      </c>
      <c r="AE648" s="17">
        <v>0.176370843053759</v>
      </c>
      <c r="AF648" s="17">
        <v>0.209749568551438</v>
      </c>
      <c r="AG648" s="17">
        <v>0.134966779635428</v>
      </c>
      <c r="AH648" s="17">
        <v>0.21857084740512001</v>
      </c>
      <c r="AI648" s="17">
        <v>0.197051194025849</v>
      </c>
      <c r="AJ648" s="17">
        <v>0.31503920254956902</v>
      </c>
      <c r="AK648" s="17">
        <v>0.14554139897971</v>
      </c>
      <c r="AL648" s="17">
        <v>0.20646531575757801</v>
      </c>
      <c r="AM648" s="17"/>
      <c r="AN648" s="17">
        <v>0.22510541844423801</v>
      </c>
      <c r="AO648" s="17">
        <v>0.15277978510107301</v>
      </c>
      <c r="AP648" s="17"/>
      <c r="AQ648" s="17">
        <v>0.21593568499534399</v>
      </c>
      <c r="AR648" s="17">
        <v>0.171494133053083</v>
      </c>
      <c r="AS648" s="17"/>
      <c r="AT648" s="17">
        <v>0.20499632972120199</v>
      </c>
      <c r="AU648" s="17">
        <v>0.14338301979985199</v>
      </c>
      <c r="AV648" s="17"/>
      <c r="AW648" s="17">
        <v>0.19299414707462501</v>
      </c>
      <c r="AX648" s="17">
        <v>0.198515806327762</v>
      </c>
      <c r="AY648" s="17"/>
      <c r="AZ648" s="17">
        <v>0.234479385620808</v>
      </c>
      <c r="BA648" s="17">
        <v>0.156756642677464</v>
      </c>
    </row>
    <row r="649" spans="2:53" x14ac:dyDescent="0.35">
      <c r="B649" t="s">
        <v>254</v>
      </c>
      <c r="C649" s="17">
        <v>0.16958101482149099</v>
      </c>
      <c r="D649" s="17">
        <v>0.18614500466439701</v>
      </c>
      <c r="E649" s="17">
        <v>0.153169591115869</v>
      </c>
      <c r="F649" s="17"/>
      <c r="G649" s="17">
        <v>0.148931821925254</v>
      </c>
      <c r="H649" s="17">
        <v>0.16333107455088</v>
      </c>
      <c r="I649" s="17">
        <v>0.14256316874744401</v>
      </c>
      <c r="J649" s="17">
        <v>0.18172856430474699</v>
      </c>
      <c r="K649" s="17">
        <v>0.199509204157343</v>
      </c>
      <c r="L649" s="17">
        <v>0.20415915258405001</v>
      </c>
      <c r="M649" s="17"/>
      <c r="N649" s="17">
        <v>0.17238505294340001</v>
      </c>
      <c r="O649" s="17">
        <v>0.191739800021891</v>
      </c>
      <c r="P649" s="17">
        <v>0.15561255002445901</v>
      </c>
      <c r="Q649" s="17">
        <v>0.104520460493634</v>
      </c>
      <c r="R649" s="17"/>
      <c r="S649" s="17">
        <v>0.16865314886713301</v>
      </c>
      <c r="T649" s="17">
        <v>0.20172730017504201</v>
      </c>
      <c r="U649" s="17">
        <v>0.15865999157340899</v>
      </c>
      <c r="V649" s="17">
        <v>0.154969165288669</v>
      </c>
      <c r="W649" s="17">
        <v>0.15623396398668701</v>
      </c>
      <c r="X649" s="17">
        <v>0.180236460658107</v>
      </c>
      <c r="Y649" s="17">
        <v>0.14049315975864601</v>
      </c>
      <c r="Z649" s="17">
        <v>0.132611255040715</v>
      </c>
      <c r="AA649" s="17">
        <v>0.189459924380384</v>
      </c>
      <c r="AB649" s="17"/>
      <c r="AC649" s="17">
        <v>0.219171654820455</v>
      </c>
      <c r="AD649" s="17">
        <v>0.16949900397440401</v>
      </c>
      <c r="AE649" s="17">
        <v>0.19259100373495999</v>
      </c>
      <c r="AF649" s="17">
        <v>0.106891357968611</v>
      </c>
      <c r="AG649" s="17">
        <v>0.19808669153064301</v>
      </c>
      <c r="AH649" s="17">
        <v>7.0721398700216695E-2</v>
      </c>
      <c r="AI649" s="17">
        <v>0.19410810550178401</v>
      </c>
      <c r="AJ649" s="17">
        <v>0.16340229244651</v>
      </c>
      <c r="AK649" s="17">
        <v>0.297412185707153</v>
      </c>
      <c r="AL649" s="17">
        <v>0.16858394129686299</v>
      </c>
      <c r="AM649" s="17"/>
      <c r="AN649" s="17">
        <v>0.16848375953747299</v>
      </c>
      <c r="AO649" s="17">
        <v>0.17431633107515301</v>
      </c>
      <c r="AP649" s="17"/>
      <c r="AQ649" s="17">
        <v>0.165093114421444</v>
      </c>
      <c r="AR649" s="17">
        <v>0.180946528425906</v>
      </c>
      <c r="AS649" s="17"/>
      <c r="AT649" s="17">
        <v>0.17330333143839799</v>
      </c>
      <c r="AU649" s="17">
        <v>0.154525575009482</v>
      </c>
      <c r="AV649" s="17"/>
      <c r="AW649" s="17">
        <v>0.132792056573142</v>
      </c>
      <c r="AX649" s="17">
        <v>0.214221280108253</v>
      </c>
      <c r="AY649" s="17"/>
      <c r="AZ649" s="17">
        <v>0.115667011288125</v>
      </c>
      <c r="BA649" s="17">
        <v>0.22221911574765099</v>
      </c>
    </row>
    <row r="650" spans="2:53" x14ac:dyDescent="0.35">
      <c r="B650" t="s">
        <v>255</v>
      </c>
      <c r="C650" s="17">
        <v>0.15774855447691799</v>
      </c>
      <c r="D650" s="17">
        <v>0.146896631277006</v>
      </c>
      <c r="E650" s="17">
        <v>0.16838219075932701</v>
      </c>
      <c r="F650" s="17"/>
      <c r="G650" s="17">
        <v>6.1263464937870001E-2</v>
      </c>
      <c r="H650" s="17">
        <v>6.9892726197583896E-2</v>
      </c>
      <c r="I650" s="17">
        <v>9.5425270130380005E-2</v>
      </c>
      <c r="J650" s="17">
        <v>0.17772720311962001</v>
      </c>
      <c r="K650" s="17">
        <v>0.28561374020135699</v>
      </c>
      <c r="L650" s="17">
        <v>0.38568210935825797</v>
      </c>
      <c r="M650" s="17"/>
      <c r="N650" s="17">
        <v>0.14920385080778101</v>
      </c>
      <c r="O650" s="17">
        <v>0.19232638421981901</v>
      </c>
      <c r="P650" s="17">
        <v>0.15487679137794699</v>
      </c>
      <c r="Q650" s="17">
        <v>0.18703693567739599</v>
      </c>
      <c r="R650" s="17"/>
      <c r="S650" s="17">
        <v>0.13194789107969901</v>
      </c>
      <c r="T650" s="17">
        <v>0.17612350436392801</v>
      </c>
      <c r="U650" s="17">
        <v>0.25029020998258</v>
      </c>
      <c r="V650" s="17">
        <v>0.14940388080035999</v>
      </c>
      <c r="W650" s="17">
        <v>0.118284097290873</v>
      </c>
      <c r="X650" s="17">
        <v>0.12550612243993101</v>
      </c>
      <c r="Y650" s="17">
        <v>0.14505765334252099</v>
      </c>
      <c r="Z650" s="17">
        <v>0.106224713836746</v>
      </c>
      <c r="AA650" s="17">
        <v>0.184610934422476</v>
      </c>
      <c r="AB650" s="17"/>
      <c r="AC650" s="17">
        <v>0.168465890325358</v>
      </c>
      <c r="AD650" s="17">
        <v>0.275082910282195</v>
      </c>
      <c r="AE650" s="17">
        <v>0.17054560603201099</v>
      </c>
      <c r="AF650" s="17">
        <v>6.2705742208807105E-2</v>
      </c>
      <c r="AG650" s="17">
        <v>5.8239330900657603E-2</v>
      </c>
      <c r="AH650" s="17">
        <v>0.119335086626375</v>
      </c>
      <c r="AI650" s="17">
        <v>0.21178689896606501</v>
      </c>
      <c r="AJ650" s="17">
        <v>0.108786984356009</v>
      </c>
      <c r="AK650" s="17">
        <v>0.102148851140407</v>
      </c>
      <c r="AL650" s="17">
        <v>0.23076232341262201</v>
      </c>
      <c r="AM650" s="17"/>
      <c r="AN650" s="17">
        <v>6.7385702553324794E-2</v>
      </c>
      <c r="AO650" s="17">
        <v>0.28074817504738803</v>
      </c>
      <c r="AP650" s="17"/>
      <c r="AQ650" s="17">
        <v>9.4968923603656705E-2</v>
      </c>
      <c r="AR650" s="17">
        <v>0.247684885483548</v>
      </c>
      <c r="AS650" s="17"/>
      <c r="AT650" s="17">
        <v>0.145215875524805</v>
      </c>
      <c r="AU650" s="17">
        <v>0.24014659455071</v>
      </c>
      <c r="AV650" s="17"/>
      <c r="AW650" s="17">
        <v>0.146855244763473</v>
      </c>
      <c r="AX650" s="17">
        <v>0.17107747566585299</v>
      </c>
      <c r="AY650" s="17"/>
      <c r="AZ650" s="17">
        <v>4.8389493166999302E-2</v>
      </c>
      <c r="BA650" s="17">
        <v>0.26451957738674797</v>
      </c>
    </row>
    <row r="651" spans="2:53" x14ac:dyDescent="0.35">
      <c r="B651" t="s">
        <v>69</v>
      </c>
      <c r="C651" s="17">
        <v>9.9958662949533303E-2</v>
      </c>
      <c r="D651" s="17">
        <v>7.1832612048808406E-2</v>
      </c>
      <c r="E651" s="17">
        <v>0.12817464255491501</v>
      </c>
      <c r="F651" s="17"/>
      <c r="G651" s="17">
        <v>5.69214518172209E-2</v>
      </c>
      <c r="H651" s="17">
        <v>4.0490446493219902E-2</v>
      </c>
      <c r="I651" s="17">
        <v>5.7244217119796797E-2</v>
      </c>
      <c r="J651" s="17">
        <v>0.10411944786569501</v>
      </c>
      <c r="K651" s="17">
        <v>0.211270003742485</v>
      </c>
      <c r="L651" s="17">
        <v>0.21990667512433401</v>
      </c>
      <c r="M651" s="17"/>
      <c r="N651" s="17">
        <v>7.9840254479188494E-2</v>
      </c>
      <c r="O651" s="17">
        <v>0.13519044329793301</v>
      </c>
      <c r="P651" s="17">
        <v>0.16263744647924</v>
      </c>
      <c r="Q651" s="17">
        <v>0.169076969569078</v>
      </c>
      <c r="R651" s="17"/>
      <c r="S651" s="17">
        <v>7.5956444309095594E-2</v>
      </c>
      <c r="T651" s="17">
        <v>0.13825094196141499</v>
      </c>
      <c r="U651" s="17">
        <v>0.13136589220930101</v>
      </c>
      <c r="V651" s="17">
        <v>9.6784628775944404E-2</v>
      </c>
      <c r="W651" s="17">
        <v>9.8243305691843696E-2</v>
      </c>
      <c r="X651" s="17">
        <v>9.0569404275203505E-2</v>
      </c>
      <c r="Y651" s="17">
        <v>0.14082009588708799</v>
      </c>
      <c r="Z651" s="17">
        <v>6.6475268461730005E-2</v>
      </c>
      <c r="AA651" s="17">
        <v>5.0824628488871502E-2</v>
      </c>
      <c r="AB651" s="17"/>
      <c r="AC651" s="17">
        <v>0.102032350070553</v>
      </c>
      <c r="AD651" s="17">
        <v>0.110799126165031</v>
      </c>
      <c r="AE651" s="17">
        <v>6.8321838206757399E-2</v>
      </c>
      <c r="AF651" s="17">
        <v>3.3296396586769902E-2</v>
      </c>
      <c r="AG651" s="17">
        <v>4.4599097602859197E-2</v>
      </c>
      <c r="AH651" s="17">
        <v>0.106939943199513</v>
      </c>
      <c r="AI651" s="17">
        <v>0.13333530229458601</v>
      </c>
      <c r="AJ651" s="17">
        <v>4.0094384118203798E-2</v>
      </c>
      <c r="AK651" s="17">
        <v>5.1078966412137501E-2</v>
      </c>
      <c r="AL651" s="17">
        <v>9.5482443568199807E-2</v>
      </c>
      <c r="AM651" s="17"/>
      <c r="AN651" s="17">
        <v>3.3112647930355697E-2</v>
      </c>
      <c r="AO651" s="17">
        <v>0.180583127332514</v>
      </c>
      <c r="AP651" s="17"/>
      <c r="AQ651" s="17">
        <v>4.5413668687812998E-2</v>
      </c>
      <c r="AR651" s="17">
        <v>0.16421104869008701</v>
      </c>
      <c r="AS651" s="17"/>
      <c r="AT651" s="17">
        <v>7.4534609988626405E-2</v>
      </c>
      <c r="AU651" s="17">
        <v>0.22750270983672399</v>
      </c>
      <c r="AV651" s="17"/>
      <c r="AW651" s="17">
        <v>0.12280908186242</v>
      </c>
      <c r="AX651" s="17">
        <v>7.0092563049861598E-2</v>
      </c>
      <c r="AY651" s="17"/>
      <c r="AZ651" s="17">
        <v>2.9181713181342401E-2</v>
      </c>
      <c r="BA651" s="17">
        <v>0.169060639819758</v>
      </c>
    </row>
    <row r="652" spans="2:53" x14ac:dyDescent="0.35">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row>
    <row r="653" spans="2:53" x14ac:dyDescent="0.35">
      <c r="B653" s="6" t="s">
        <v>273</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row>
    <row r="654" spans="2:53" x14ac:dyDescent="0.35">
      <c r="B654" s="24" t="s">
        <v>72</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row>
    <row r="655" spans="2:53" x14ac:dyDescent="0.35">
      <c r="B655" t="s">
        <v>269</v>
      </c>
      <c r="C655" s="17">
        <v>0.59464163058181596</v>
      </c>
      <c r="D655" s="17">
        <v>0.61073786633877702</v>
      </c>
      <c r="E655" s="17">
        <v>0.57818070892671902</v>
      </c>
      <c r="F655" s="17"/>
      <c r="G655" s="17">
        <v>0.62090764798147402</v>
      </c>
      <c r="H655" s="17">
        <v>0.624202402974114</v>
      </c>
      <c r="I655" s="17">
        <v>0.56752900268436601</v>
      </c>
      <c r="J655" s="17">
        <v>0.61531457984181903</v>
      </c>
      <c r="K655" s="17">
        <v>0.57410393243694902</v>
      </c>
      <c r="L655" s="17">
        <v>0.57206387361911404</v>
      </c>
      <c r="M655" s="17"/>
      <c r="N655" s="17">
        <v>0.62939972213834094</v>
      </c>
      <c r="O655" s="17">
        <v>0.51558927157420997</v>
      </c>
      <c r="P655" s="17">
        <v>0.50750812408482604</v>
      </c>
      <c r="Q655" s="17">
        <v>0.444822510298513</v>
      </c>
      <c r="R655" s="17"/>
      <c r="S655" s="17">
        <v>0.65488492430408796</v>
      </c>
      <c r="T655" s="17">
        <v>0.55924696096932303</v>
      </c>
      <c r="U655" s="17">
        <v>0.56577968323765504</v>
      </c>
      <c r="V655" s="17">
        <v>0.55027157268563598</v>
      </c>
      <c r="W655" s="17">
        <v>0.58894664044779399</v>
      </c>
      <c r="X655" s="17">
        <v>0.62130676761214598</v>
      </c>
      <c r="Y655" s="17">
        <v>0.57126511061041196</v>
      </c>
      <c r="Z655" s="17">
        <v>0.57053373891366999</v>
      </c>
      <c r="AA655" s="17">
        <v>0.63439991241396099</v>
      </c>
      <c r="AB655" s="17"/>
      <c r="AC655" s="17">
        <v>0.66944915367413604</v>
      </c>
      <c r="AD655" s="17">
        <v>0.50149560237337998</v>
      </c>
      <c r="AE655" s="17">
        <v>0.68287591079459198</v>
      </c>
      <c r="AF655" s="17">
        <v>0.58446191471011</v>
      </c>
      <c r="AG655" s="17">
        <v>0.47760450212877498</v>
      </c>
      <c r="AH655" s="17">
        <v>0.50960863067867601</v>
      </c>
      <c r="AI655" s="17">
        <v>0.61938774803605701</v>
      </c>
      <c r="AJ655" s="17">
        <v>0.56417338711475795</v>
      </c>
      <c r="AK655" s="17">
        <v>0.82802952679278197</v>
      </c>
      <c r="AL655" s="17">
        <v>0.55528535033196103</v>
      </c>
      <c r="AM655" s="17"/>
      <c r="AN655" s="17">
        <v>0.66811251048111897</v>
      </c>
      <c r="AO655" s="17">
        <v>0.50575763844055999</v>
      </c>
      <c r="AP655" s="17"/>
      <c r="AQ655" s="17">
        <v>0.66518084035848901</v>
      </c>
      <c r="AR655" s="17">
        <v>0.51013341909788901</v>
      </c>
      <c r="AS655" s="17"/>
      <c r="AT655" s="17">
        <v>0.61102996562214895</v>
      </c>
      <c r="AU655" s="17">
        <v>0.504799023295597</v>
      </c>
      <c r="AV655" s="17"/>
      <c r="AW655" s="17">
        <v>0.58111746101204298</v>
      </c>
      <c r="AX655" s="17">
        <v>0.6122747091113</v>
      </c>
      <c r="AY655" s="17"/>
      <c r="AZ655" s="17">
        <v>0.66233530307799404</v>
      </c>
      <c r="BA655" s="17">
        <v>0.52854996364205498</v>
      </c>
    </row>
    <row r="656" spans="2:53" x14ac:dyDescent="0.35">
      <c r="B656" t="s">
        <v>270</v>
      </c>
      <c r="C656" s="17">
        <v>0.27989498225553799</v>
      </c>
      <c r="D656" s="17">
        <v>0.28659833662032802</v>
      </c>
      <c r="E656" s="17">
        <v>0.27344343932464998</v>
      </c>
      <c r="F656" s="17"/>
      <c r="G656" s="17">
        <v>0.28623014243644201</v>
      </c>
      <c r="H656" s="17">
        <v>0.31115720083182402</v>
      </c>
      <c r="I656" s="17">
        <v>0.32893490477416398</v>
      </c>
      <c r="J656" s="17">
        <v>0.233832761247149</v>
      </c>
      <c r="K656" s="17">
        <v>0.23728641375607501</v>
      </c>
      <c r="L656" s="17">
        <v>0.227501058628405</v>
      </c>
      <c r="M656" s="17"/>
      <c r="N656" s="17">
        <v>0.27757631861169102</v>
      </c>
      <c r="O656" s="17">
        <v>0.31430062336595999</v>
      </c>
      <c r="P656" s="17">
        <v>0.25261927195084199</v>
      </c>
      <c r="Q656" s="17">
        <v>0.33991172006731102</v>
      </c>
      <c r="R656" s="17"/>
      <c r="S656" s="17">
        <v>0.25132303803686401</v>
      </c>
      <c r="T656" s="17">
        <v>0.283986163531669</v>
      </c>
      <c r="U656" s="17">
        <v>0.31047414838566401</v>
      </c>
      <c r="V656" s="17">
        <v>0.31731037557661601</v>
      </c>
      <c r="W656" s="17">
        <v>0.29029541434527001</v>
      </c>
      <c r="X656" s="17">
        <v>0.26675689563434102</v>
      </c>
      <c r="Y656" s="17">
        <v>0.29435285514703502</v>
      </c>
      <c r="Z656" s="17">
        <v>0.30108311972025997</v>
      </c>
      <c r="AA656" s="17">
        <v>0.238538516080052</v>
      </c>
      <c r="AB656" s="17"/>
      <c r="AC656" s="17">
        <v>0.25238683113279903</v>
      </c>
      <c r="AD656" s="17">
        <v>0.316662459131346</v>
      </c>
      <c r="AE656" s="17">
        <v>0.26838960035673798</v>
      </c>
      <c r="AF656" s="17">
        <v>0.33495823441295902</v>
      </c>
      <c r="AG656" s="17">
        <v>0.391576686383376</v>
      </c>
      <c r="AH656" s="17">
        <v>0.28447858733004</v>
      </c>
      <c r="AI656" s="17">
        <v>0.23795504545856699</v>
      </c>
      <c r="AJ656" s="17">
        <v>0.33351056407577701</v>
      </c>
      <c r="AK656" s="17">
        <v>0.127215362557941</v>
      </c>
      <c r="AL656" s="17">
        <v>0.297188818178726</v>
      </c>
      <c r="AM656" s="17"/>
      <c r="AN656" s="17">
        <v>0.27810570452255501</v>
      </c>
      <c r="AO656" s="17">
        <v>0.28020132117667901</v>
      </c>
      <c r="AP656" s="17"/>
      <c r="AQ656" s="17">
        <v>0.26246092041019697</v>
      </c>
      <c r="AR656" s="17">
        <v>0.30109226402502198</v>
      </c>
      <c r="AS656" s="17"/>
      <c r="AT656" s="17">
        <v>0.28916492744584699</v>
      </c>
      <c r="AU656" s="17">
        <v>0.22028412420967</v>
      </c>
      <c r="AV656" s="17"/>
      <c r="AW656" s="17">
        <v>0.27754522330387998</v>
      </c>
      <c r="AX656" s="17">
        <v>0.28228862560672202</v>
      </c>
      <c r="AY656" s="17"/>
      <c r="AZ656" s="17">
        <v>0.28468238476664598</v>
      </c>
      <c r="BA656" s="17">
        <v>0.27522087608573897</v>
      </c>
    </row>
    <row r="657" spans="2:53" x14ac:dyDescent="0.35">
      <c r="B657" t="s">
        <v>271</v>
      </c>
      <c r="C657" s="17">
        <v>0.105660486241686</v>
      </c>
      <c r="D657" s="17">
        <v>8.7410179785995704E-2</v>
      </c>
      <c r="E657" s="17">
        <v>0.124005851287889</v>
      </c>
      <c r="F657" s="17"/>
      <c r="G657" s="17">
        <v>8.1621832603109498E-2</v>
      </c>
      <c r="H657" s="17">
        <v>5.2490105157184899E-2</v>
      </c>
      <c r="I657" s="17">
        <v>8.9461441847036693E-2</v>
      </c>
      <c r="J657" s="17">
        <v>0.137543474242321</v>
      </c>
      <c r="K657" s="17">
        <v>0.15541195848102299</v>
      </c>
      <c r="L657" s="17">
        <v>0.13998606639151401</v>
      </c>
      <c r="M657" s="17"/>
      <c r="N657" s="17">
        <v>8.2650211081190195E-2</v>
      </c>
      <c r="O657" s="17">
        <v>0.117075228263568</v>
      </c>
      <c r="P657" s="17">
        <v>0.208128200729566</v>
      </c>
      <c r="Q657" s="17">
        <v>0.18173393188239001</v>
      </c>
      <c r="R657" s="17"/>
      <c r="S657" s="17">
        <v>8.2966544736966102E-2</v>
      </c>
      <c r="T657" s="17">
        <v>0.11725391221486101</v>
      </c>
      <c r="U657" s="17">
        <v>0.101080455620138</v>
      </c>
      <c r="V657" s="17">
        <v>0.12670778029569801</v>
      </c>
      <c r="W657" s="17">
        <v>8.0505296285907399E-2</v>
      </c>
      <c r="X657" s="17">
        <v>9.61916735415006E-2</v>
      </c>
      <c r="Y657" s="17">
        <v>0.108793238372256</v>
      </c>
      <c r="Z657" s="17">
        <v>0.12838314136607001</v>
      </c>
      <c r="AA657" s="17">
        <v>0.118590799695192</v>
      </c>
      <c r="AB657" s="17"/>
      <c r="AC657" s="17">
        <v>6.85142594477645E-2</v>
      </c>
      <c r="AD657" s="17">
        <v>0.16437199002483299</v>
      </c>
      <c r="AE657" s="17">
        <v>4.2595759685162798E-2</v>
      </c>
      <c r="AF657" s="17">
        <v>7.4352806924163004E-2</v>
      </c>
      <c r="AG657" s="17">
        <v>0.13081881148784899</v>
      </c>
      <c r="AH657" s="17">
        <v>0.15419663112568199</v>
      </c>
      <c r="AI657" s="17">
        <v>0.11961877965862699</v>
      </c>
      <c r="AJ657" s="17">
        <v>0.102316048809466</v>
      </c>
      <c r="AK657" s="17">
        <v>4.47551106492768E-2</v>
      </c>
      <c r="AL657" s="17">
        <v>0.147525831489314</v>
      </c>
      <c r="AM657" s="17"/>
      <c r="AN657" s="17">
        <v>4.92340038671902E-2</v>
      </c>
      <c r="AO657" s="17">
        <v>0.17772792288318501</v>
      </c>
      <c r="AP657" s="17"/>
      <c r="AQ657" s="17">
        <v>6.2810797627777096E-2</v>
      </c>
      <c r="AR657" s="17">
        <v>0.160435969091477</v>
      </c>
      <c r="AS657" s="17"/>
      <c r="AT657" s="17">
        <v>9.03298625316169E-2</v>
      </c>
      <c r="AU657" s="17">
        <v>0.20604878572401</v>
      </c>
      <c r="AV657" s="17"/>
      <c r="AW657" s="17">
        <v>0.113670010592772</v>
      </c>
      <c r="AX657" s="17">
        <v>9.6687855043618001E-2</v>
      </c>
      <c r="AY657" s="17"/>
      <c r="AZ657" s="17">
        <v>5.0603681063547498E-2</v>
      </c>
      <c r="BA657" s="17">
        <v>0.15941434382425801</v>
      </c>
    </row>
    <row r="658" spans="2:53" x14ac:dyDescent="0.35">
      <c r="B658" t="s">
        <v>69</v>
      </c>
      <c r="C658" s="17">
        <v>1.9802900920960102E-2</v>
      </c>
      <c r="D658" s="17">
        <v>1.52536172548996E-2</v>
      </c>
      <c r="E658" s="17">
        <v>2.43700004607415E-2</v>
      </c>
      <c r="F658" s="17"/>
      <c r="G658" s="17">
        <v>1.1240376978974599E-2</v>
      </c>
      <c r="H658" s="17">
        <v>1.2150291036877E-2</v>
      </c>
      <c r="I658" s="17">
        <v>1.40746506944335E-2</v>
      </c>
      <c r="J658" s="17">
        <v>1.33091846687102E-2</v>
      </c>
      <c r="K658" s="17">
        <v>3.3197695325953798E-2</v>
      </c>
      <c r="L658" s="17">
        <v>6.0449001360967897E-2</v>
      </c>
      <c r="M658" s="17"/>
      <c r="N658" s="17">
        <v>1.0373748168778099E-2</v>
      </c>
      <c r="O658" s="17">
        <v>5.3034876796262301E-2</v>
      </c>
      <c r="P658" s="17">
        <v>3.17444032347656E-2</v>
      </c>
      <c r="Q658" s="17">
        <v>3.3531837751785303E-2</v>
      </c>
      <c r="R658" s="17"/>
      <c r="S658" s="17">
        <v>1.0825492922081299E-2</v>
      </c>
      <c r="T658" s="17">
        <v>3.9512963284147398E-2</v>
      </c>
      <c r="U658" s="17">
        <v>2.2665712756543901E-2</v>
      </c>
      <c r="V658" s="17">
        <v>5.7102714420497703E-3</v>
      </c>
      <c r="W658" s="17">
        <v>4.02526489210287E-2</v>
      </c>
      <c r="X658" s="17">
        <v>1.5744663212012799E-2</v>
      </c>
      <c r="Y658" s="17">
        <v>2.55887958702972E-2</v>
      </c>
      <c r="Z658" s="17">
        <v>0</v>
      </c>
      <c r="AA658" s="17">
        <v>8.4707718107946903E-3</v>
      </c>
      <c r="AB658" s="17"/>
      <c r="AC658" s="17">
        <v>9.6497557453001492E-3</v>
      </c>
      <c r="AD658" s="17">
        <v>1.7469948470440599E-2</v>
      </c>
      <c r="AE658" s="17">
        <v>6.1387291635065398E-3</v>
      </c>
      <c r="AF658" s="17">
        <v>6.22704395276807E-3</v>
      </c>
      <c r="AG658" s="17">
        <v>0</v>
      </c>
      <c r="AH658" s="17">
        <v>5.17161508656028E-2</v>
      </c>
      <c r="AI658" s="17">
        <v>2.30384268467482E-2</v>
      </c>
      <c r="AJ658" s="17">
        <v>0</v>
      </c>
      <c r="AK658" s="17">
        <v>0</v>
      </c>
      <c r="AL658" s="17">
        <v>0</v>
      </c>
      <c r="AM658" s="17"/>
      <c r="AN658" s="17">
        <v>4.5477811291359197E-3</v>
      </c>
      <c r="AO658" s="17">
        <v>3.6313117499575699E-2</v>
      </c>
      <c r="AP658" s="17"/>
      <c r="AQ658" s="17">
        <v>9.5474416035363704E-3</v>
      </c>
      <c r="AR658" s="17">
        <v>2.8338347785611399E-2</v>
      </c>
      <c r="AS658" s="17"/>
      <c r="AT658" s="17">
        <v>9.4752444003870992E-3</v>
      </c>
      <c r="AU658" s="17">
        <v>6.8868066770722602E-2</v>
      </c>
      <c r="AV658" s="17"/>
      <c r="AW658" s="17">
        <v>2.7667305091304901E-2</v>
      </c>
      <c r="AX658" s="17">
        <v>8.7488102383595206E-3</v>
      </c>
      <c r="AY658" s="17"/>
      <c r="AZ658" s="17">
        <v>2.3786310918125098E-3</v>
      </c>
      <c r="BA658" s="17">
        <v>3.6814816447947603E-2</v>
      </c>
    </row>
    <row r="659" spans="2:53" x14ac:dyDescent="0.35">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row>
    <row r="660" spans="2:53" x14ac:dyDescent="0.35">
      <c r="B660" s="6" t="s">
        <v>274</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row>
    <row r="661" spans="2:53" x14ac:dyDescent="0.35">
      <c r="B661" s="24" t="s">
        <v>72</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row>
    <row r="662" spans="2:53" x14ac:dyDescent="0.35">
      <c r="B662" t="s">
        <v>269</v>
      </c>
      <c r="C662" s="17">
        <v>0.51125658921748995</v>
      </c>
      <c r="D662" s="17">
        <v>0.55284986464796704</v>
      </c>
      <c r="E662" s="17">
        <v>0.469583817193018</v>
      </c>
      <c r="F662" s="17"/>
      <c r="G662" s="17">
        <v>0.57172787244425805</v>
      </c>
      <c r="H662" s="17">
        <v>0.62732178459809096</v>
      </c>
      <c r="I662" s="17">
        <v>0.51930704655087401</v>
      </c>
      <c r="J662" s="17">
        <v>0.488059728757403</v>
      </c>
      <c r="K662" s="17">
        <v>0.38819119838060201</v>
      </c>
      <c r="L662" s="17">
        <v>0.42344321757284298</v>
      </c>
      <c r="M662" s="17"/>
      <c r="N662" s="17">
        <v>0.56157164571456697</v>
      </c>
      <c r="O662" s="17">
        <v>0.36528116421724299</v>
      </c>
      <c r="P662" s="17">
        <v>0.40051238956560897</v>
      </c>
      <c r="Q662" s="17">
        <v>0.33263237896402098</v>
      </c>
      <c r="R662" s="17"/>
      <c r="S662" s="17">
        <v>0.59342139934345295</v>
      </c>
      <c r="T662" s="17">
        <v>0.45111772892122398</v>
      </c>
      <c r="U662" s="17">
        <v>0.48476054233173999</v>
      </c>
      <c r="V662" s="17">
        <v>0.48521687239464401</v>
      </c>
      <c r="W662" s="17">
        <v>0.52456082660543402</v>
      </c>
      <c r="X662" s="17">
        <v>0.499548828652705</v>
      </c>
      <c r="Y662" s="17">
        <v>0.46434543547970403</v>
      </c>
      <c r="Z662" s="17">
        <v>0.52232806899901296</v>
      </c>
      <c r="AA662" s="17">
        <v>0.55816296448997005</v>
      </c>
      <c r="AB662" s="17"/>
      <c r="AC662" s="17">
        <v>0.52355973711242498</v>
      </c>
      <c r="AD662" s="17">
        <v>0.32415030103161302</v>
      </c>
      <c r="AE662" s="17">
        <v>0.64121291105061595</v>
      </c>
      <c r="AF662" s="17">
        <v>0.59489500072214796</v>
      </c>
      <c r="AG662" s="17">
        <v>0.53979997018447201</v>
      </c>
      <c r="AH662" s="17">
        <v>0.47699529141209002</v>
      </c>
      <c r="AI662" s="17">
        <v>0.48651104823933</v>
      </c>
      <c r="AJ662" s="17">
        <v>0.53412887157159605</v>
      </c>
      <c r="AK662" s="17">
        <v>0.60799018549649597</v>
      </c>
      <c r="AL662" s="17">
        <v>0.39546353590232403</v>
      </c>
      <c r="AM662" s="17"/>
      <c r="AN662" s="17">
        <v>0.620744531288278</v>
      </c>
      <c r="AO662" s="17">
        <v>0.37417782450380399</v>
      </c>
      <c r="AP662" s="17"/>
      <c r="AQ662" s="17">
        <v>0.609311191962149</v>
      </c>
      <c r="AR662" s="17">
        <v>0.380807819716527</v>
      </c>
      <c r="AS662" s="17"/>
      <c r="AT662" s="17">
        <v>0.53730726462898504</v>
      </c>
      <c r="AU662" s="17">
        <v>0.367149668314942</v>
      </c>
      <c r="AV662" s="17"/>
      <c r="AW662" s="17">
        <v>0.502206280201276</v>
      </c>
      <c r="AX662" s="17">
        <v>0.52416950087928904</v>
      </c>
      <c r="AY662" s="17"/>
      <c r="AZ662" s="17">
        <v>0.64308074473958998</v>
      </c>
      <c r="BA662" s="17">
        <v>0.38255212009781198</v>
      </c>
    </row>
    <row r="663" spans="2:53" x14ac:dyDescent="0.35">
      <c r="B663" t="s">
        <v>270</v>
      </c>
      <c r="C663" s="17">
        <v>0.33635437593041201</v>
      </c>
      <c r="D663" s="17">
        <v>0.32334462947871201</v>
      </c>
      <c r="E663" s="17">
        <v>0.349306520582644</v>
      </c>
      <c r="F663" s="17"/>
      <c r="G663" s="17">
        <v>0.36310395243956201</v>
      </c>
      <c r="H663" s="17">
        <v>0.276468668454739</v>
      </c>
      <c r="I663" s="17">
        <v>0.37569938025039601</v>
      </c>
      <c r="J663" s="17">
        <v>0.33909942352306399</v>
      </c>
      <c r="K663" s="17">
        <v>0.34532946191063102</v>
      </c>
      <c r="L663" s="17">
        <v>0.321010273964634</v>
      </c>
      <c r="M663" s="17"/>
      <c r="N663" s="17">
        <v>0.33363747539787802</v>
      </c>
      <c r="O663" s="17">
        <v>0.36195173049250501</v>
      </c>
      <c r="P663" s="17">
        <v>0.31738777449652</v>
      </c>
      <c r="Q663" s="17">
        <v>0.384911722535145</v>
      </c>
      <c r="R663" s="17"/>
      <c r="S663" s="17">
        <v>0.323790049488551</v>
      </c>
      <c r="T663" s="17">
        <v>0.37701011042058402</v>
      </c>
      <c r="U663" s="17">
        <v>0.29523469183158702</v>
      </c>
      <c r="V663" s="17">
        <v>0.334731156158599</v>
      </c>
      <c r="W663" s="17">
        <v>0.33481150122833597</v>
      </c>
      <c r="X663" s="17">
        <v>0.35312694707761499</v>
      </c>
      <c r="Y663" s="17">
        <v>0.37788425400428699</v>
      </c>
      <c r="Z663" s="17">
        <v>0.33169776441691501</v>
      </c>
      <c r="AA663" s="17">
        <v>0.29272551516590201</v>
      </c>
      <c r="AB663" s="17"/>
      <c r="AC663" s="17">
        <v>0.35674580274613299</v>
      </c>
      <c r="AD663" s="17">
        <v>0.46907439836995202</v>
      </c>
      <c r="AE663" s="17">
        <v>0.30405156282589502</v>
      </c>
      <c r="AF663" s="17">
        <v>0.335994903706545</v>
      </c>
      <c r="AG663" s="17">
        <v>0.38861960463810202</v>
      </c>
      <c r="AH663" s="17">
        <v>0.35190474225520701</v>
      </c>
      <c r="AI663" s="17">
        <v>0.30513970456639</v>
      </c>
      <c r="AJ663" s="17">
        <v>0.36643856504758199</v>
      </c>
      <c r="AK663" s="17">
        <v>0.29037067121517601</v>
      </c>
      <c r="AL663" s="17">
        <v>0.39338502785956497</v>
      </c>
      <c r="AM663" s="17"/>
      <c r="AN663" s="17">
        <v>0.32823209943155102</v>
      </c>
      <c r="AO663" s="17">
        <v>0.345801629946829</v>
      </c>
      <c r="AP663" s="17"/>
      <c r="AQ663" s="17">
        <v>0.31692900742425001</v>
      </c>
      <c r="AR663" s="17">
        <v>0.367391948837335</v>
      </c>
      <c r="AS663" s="17"/>
      <c r="AT663" s="17">
        <v>0.34471968229593303</v>
      </c>
      <c r="AU663" s="17">
        <v>0.301389757099981</v>
      </c>
      <c r="AV663" s="17"/>
      <c r="AW663" s="17">
        <v>0.32249661393629298</v>
      </c>
      <c r="AX663" s="17">
        <v>0.35178711757847603</v>
      </c>
      <c r="AY663" s="17"/>
      <c r="AZ663" s="17">
        <v>0.31015695992638898</v>
      </c>
      <c r="BA663" s="17">
        <v>0.36193181661835699</v>
      </c>
    </row>
    <row r="664" spans="2:53" x14ac:dyDescent="0.35">
      <c r="B664" t="s">
        <v>271</v>
      </c>
      <c r="C664" s="17">
        <v>0.12648533300166501</v>
      </c>
      <c r="D664" s="17">
        <v>0.10229218427586501</v>
      </c>
      <c r="E664" s="17">
        <v>0.150792275576146</v>
      </c>
      <c r="F664" s="17"/>
      <c r="G664" s="17">
        <v>3.80416024605175E-2</v>
      </c>
      <c r="H664" s="17">
        <v>7.7769342406411396E-2</v>
      </c>
      <c r="I664" s="17">
        <v>8.8249398119719102E-2</v>
      </c>
      <c r="J664" s="17">
        <v>0.15463247536052199</v>
      </c>
      <c r="K664" s="17">
        <v>0.22240281390272901</v>
      </c>
      <c r="L664" s="17">
        <v>0.189395137509179</v>
      </c>
      <c r="M664" s="17"/>
      <c r="N664" s="17">
        <v>9.0828265122740295E-2</v>
      </c>
      <c r="O664" s="17">
        <v>0.208867411990246</v>
      </c>
      <c r="P664" s="17">
        <v>0.23497115206482599</v>
      </c>
      <c r="Q664" s="17">
        <v>0.23517129115068799</v>
      </c>
      <c r="R664" s="17"/>
      <c r="S664" s="17">
        <v>6.8887012024964597E-2</v>
      </c>
      <c r="T664" s="17">
        <v>0.123056802076282</v>
      </c>
      <c r="U664" s="17">
        <v>0.187308397042803</v>
      </c>
      <c r="V664" s="17">
        <v>0.159162640790147</v>
      </c>
      <c r="W664" s="17">
        <v>0.10480952537406001</v>
      </c>
      <c r="X664" s="17">
        <v>0.121757945429407</v>
      </c>
      <c r="Y664" s="17">
        <v>0.12794396093475</v>
      </c>
      <c r="Z664" s="17">
        <v>0.145974166584072</v>
      </c>
      <c r="AA664" s="17">
        <v>0.137278381422658</v>
      </c>
      <c r="AB664" s="17"/>
      <c r="AC664" s="17">
        <v>9.5630727656328005E-2</v>
      </c>
      <c r="AD664" s="17">
        <v>0.18930535212799501</v>
      </c>
      <c r="AE664" s="17">
        <v>4.8596796959982501E-2</v>
      </c>
      <c r="AF664" s="17">
        <v>5.9876615044941003E-2</v>
      </c>
      <c r="AG664" s="17">
        <v>7.1580425177425896E-2</v>
      </c>
      <c r="AH664" s="17">
        <v>9.9284313937112498E-2</v>
      </c>
      <c r="AI664" s="17">
        <v>0.18042812511926701</v>
      </c>
      <c r="AJ664" s="17">
        <v>8.7793779641232902E-2</v>
      </c>
      <c r="AK664" s="17">
        <v>8.8768267676488405E-2</v>
      </c>
      <c r="AL664" s="17">
        <v>0.201379932641744</v>
      </c>
      <c r="AM664" s="17"/>
      <c r="AN664" s="17">
        <v>4.1485364347986803E-2</v>
      </c>
      <c r="AO664" s="17">
        <v>0.236019897616879</v>
      </c>
      <c r="AP664" s="17"/>
      <c r="AQ664" s="17">
        <v>6.0408320318215199E-2</v>
      </c>
      <c r="AR664" s="17">
        <v>0.215920625210476</v>
      </c>
      <c r="AS664" s="17"/>
      <c r="AT664" s="17">
        <v>0.10479871674616099</v>
      </c>
      <c r="AU664" s="17">
        <v>0.24992527747268301</v>
      </c>
      <c r="AV664" s="17"/>
      <c r="AW664" s="17">
        <v>0.141738856674991</v>
      </c>
      <c r="AX664" s="17">
        <v>0.10889957161132401</v>
      </c>
      <c r="AY664" s="17"/>
      <c r="AZ664" s="17">
        <v>4.0060911813874903E-2</v>
      </c>
      <c r="BA664" s="17">
        <v>0.210864475837025</v>
      </c>
    </row>
    <row r="665" spans="2:53" x14ac:dyDescent="0.35">
      <c r="B665" t="s">
        <v>69</v>
      </c>
      <c r="C665" s="17">
        <v>2.5903701850433399E-2</v>
      </c>
      <c r="D665" s="17">
        <v>2.1513321597455799E-2</v>
      </c>
      <c r="E665" s="17">
        <v>3.0317386648192599E-2</v>
      </c>
      <c r="F665" s="17"/>
      <c r="G665" s="17">
        <v>2.7126572655662099E-2</v>
      </c>
      <c r="H665" s="17">
        <v>1.84402045407587E-2</v>
      </c>
      <c r="I665" s="17">
        <v>1.6744175079011402E-2</v>
      </c>
      <c r="J665" s="17">
        <v>1.8208372359010599E-2</v>
      </c>
      <c r="K665" s="17">
        <v>4.4076525806036902E-2</v>
      </c>
      <c r="L665" s="17">
        <v>6.6151370953344599E-2</v>
      </c>
      <c r="M665" s="17"/>
      <c r="N665" s="17">
        <v>1.39626137648144E-2</v>
      </c>
      <c r="O665" s="17">
        <v>6.3899693300006194E-2</v>
      </c>
      <c r="P665" s="17">
        <v>4.7128683873044599E-2</v>
      </c>
      <c r="Q665" s="17">
        <v>4.7284607350146501E-2</v>
      </c>
      <c r="R665" s="17"/>
      <c r="S665" s="17">
        <v>1.3901539143032E-2</v>
      </c>
      <c r="T665" s="17">
        <v>4.88153585819096E-2</v>
      </c>
      <c r="U665" s="17">
        <v>3.2696368793870001E-2</v>
      </c>
      <c r="V665" s="17">
        <v>2.08893306566094E-2</v>
      </c>
      <c r="W665" s="17">
        <v>3.5818146792170297E-2</v>
      </c>
      <c r="X665" s="17">
        <v>2.5566278840272801E-2</v>
      </c>
      <c r="Y665" s="17">
        <v>2.9826349581259601E-2</v>
      </c>
      <c r="Z665" s="17">
        <v>0</v>
      </c>
      <c r="AA665" s="17">
        <v>1.1833138921469999E-2</v>
      </c>
      <c r="AB665" s="17"/>
      <c r="AC665" s="17">
        <v>2.4063732485113901E-2</v>
      </c>
      <c r="AD665" s="17">
        <v>1.7469948470440599E-2</v>
      </c>
      <c r="AE665" s="17">
        <v>6.1387291635065398E-3</v>
      </c>
      <c r="AF665" s="17">
        <v>9.2334805263658403E-3</v>
      </c>
      <c r="AG665" s="17">
        <v>0</v>
      </c>
      <c r="AH665" s="17">
        <v>7.1815652395591095E-2</v>
      </c>
      <c r="AI665" s="17">
        <v>2.7921122075012499E-2</v>
      </c>
      <c r="AJ665" s="17">
        <v>1.1638783739589599E-2</v>
      </c>
      <c r="AK665" s="17">
        <v>1.2870875611839199E-2</v>
      </c>
      <c r="AL665" s="17">
        <v>9.7715035963676592E-3</v>
      </c>
      <c r="AM665" s="17"/>
      <c r="AN665" s="17">
        <v>9.5380049321840792E-3</v>
      </c>
      <c r="AO665" s="17">
        <v>4.40006479324885E-2</v>
      </c>
      <c r="AP665" s="17"/>
      <c r="AQ665" s="17">
        <v>1.33514802953852E-2</v>
      </c>
      <c r="AR665" s="17">
        <v>3.5879606235662803E-2</v>
      </c>
      <c r="AS665" s="17"/>
      <c r="AT665" s="17">
        <v>1.31743363289208E-2</v>
      </c>
      <c r="AU665" s="17">
        <v>8.1535297112393795E-2</v>
      </c>
      <c r="AV665" s="17"/>
      <c r="AW665" s="17">
        <v>3.3558249187439798E-2</v>
      </c>
      <c r="AX665" s="17">
        <v>1.5143809930911399E-2</v>
      </c>
      <c r="AY665" s="17"/>
      <c r="AZ665" s="17">
        <v>6.7013835201453599E-3</v>
      </c>
      <c r="BA665" s="17">
        <v>4.4651587446805897E-2</v>
      </c>
    </row>
    <row r="666" spans="2:53" x14ac:dyDescent="0.35">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row>
    <row r="667" spans="2:53" x14ac:dyDescent="0.35">
      <c r="B667" s="6" t="s">
        <v>275</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row>
    <row r="668" spans="2:53" x14ac:dyDescent="0.35">
      <c r="B668" s="24" t="s">
        <v>72</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row>
    <row r="669" spans="2:53" x14ac:dyDescent="0.35">
      <c r="B669" t="s">
        <v>269</v>
      </c>
      <c r="C669" s="17">
        <v>0.43990520475649703</v>
      </c>
      <c r="D669" s="17">
        <v>0.46434866618287601</v>
      </c>
      <c r="E669" s="17">
        <v>0.415857510427392</v>
      </c>
      <c r="F669" s="17"/>
      <c r="G669" s="17">
        <v>0.52925631553193397</v>
      </c>
      <c r="H669" s="17">
        <v>0.57259360235859802</v>
      </c>
      <c r="I669" s="17">
        <v>0.44772947379633299</v>
      </c>
      <c r="J669" s="17">
        <v>0.42910917619975802</v>
      </c>
      <c r="K669" s="17">
        <v>0.27013265994077801</v>
      </c>
      <c r="L669" s="17">
        <v>0.34312620527042498</v>
      </c>
      <c r="M669" s="17"/>
      <c r="N669" s="17">
        <v>0.478733535586227</v>
      </c>
      <c r="O669" s="17">
        <v>0.30399925872789901</v>
      </c>
      <c r="P669" s="17">
        <v>0.36096654440722897</v>
      </c>
      <c r="Q669" s="17">
        <v>0.35310463563390299</v>
      </c>
      <c r="R669" s="17"/>
      <c r="S669" s="17">
        <v>0.53352520170107598</v>
      </c>
      <c r="T669" s="17">
        <v>0.41488267636401599</v>
      </c>
      <c r="U669" s="17">
        <v>0.297839088081368</v>
      </c>
      <c r="V669" s="17">
        <v>0.43845287538561201</v>
      </c>
      <c r="W669" s="17">
        <v>0.47526810932411201</v>
      </c>
      <c r="X669" s="17">
        <v>0.48253163048908698</v>
      </c>
      <c r="Y669" s="17">
        <v>0.42637092691301498</v>
      </c>
      <c r="Z669" s="17">
        <v>0.45585279272671803</v>
      </c>
      <c r="AA669" s="17">
        <v>0.41267322718667598</v>
      </c>
      <c r="AB669" s="17"/>
      <c r="AC669" s="17">
        <v>0.44299131607501302</v>
      </c>
      <c r="AD669" s="17">
        <v>0.276659386788499</v>
      </c>
      <c r="AE669" s="17">
        <v>0.57200696201947598</v>
      </c>
      <c r="AF669" s="17">
        <v>0.47617369772185397</v>
      </c>
      <c r="AG669" s="17">
        <v>0.50401117253445504</v>
      </c>
      <c r="AH669" s="17">
        <v>0.39778674077089698</v>
      </c>
      <c r="AI669" s="17">
        <v>0.44329917525136497</v>
      </c>
      <c r="AJ669" s="17">
        <v>0.389712527219779</v>
      </c>
      <c r="AK669" s="17">
        <v>0.64963050308104497</v>
      </c>
      <c r="AL669" s="17">
        <v>0.34003136298329401</v>
      </c>
      <c r="AM669" s="17"/>
      <c r="AN669" s="17">
        <v>0.56655060136403002</v>
      </c>
      <c r="AO669" s="17">
        <v>0.281237638947407</v>
      </c>
      <c r="AP669" s="17"/>
      <c r="AQ669" s="17">
        <v>0.545719346374123</v>
      </c>
      <c r="AR669" s="17">
        <v>0.294669862452617</v>
      </c>
      <c r="AS669" s="17"/>
      <c r="AT669" s="17">
        <v>0.46082814193267502</v>
      </c>
      <c r="AU669" s="17">
        <v>0.31527526048395799</v>
      </c>
      <c r="AV669" s="17"/>
      <c r="AW669" s="17">
        <v>0.43853706176450302</v>
      </c>
      <c r="AX669" s="17">
        <v>0.44339927797418499</v>
      </c>
      <c r="AY669" s="17"/>
      <c r="AZ669" s="17">
        <v>0.57985987161186803</v>
      </c>
      <c r="BA669" s="17">
        <v>0.30326263703360301</v>
      </c>
    </row>
    <row r="670" spans="2:53" x14ac:dyDescent="0.35">
      <c r="B670" t="s">
        <v>270</v>
      </c>
      <c r="C670" s="17">
        <v>0.36994350746874899</v>
      </c>
      <c r="D670" s="17">
        <v>0.37955381013112599</v>
      </c>
      <c r="E670" s="17">
        <v>0.36012657345050503</v>
      </c>
      <c r="F670" s="17"/>
      <c r="G670" s="17">
        <v>0.38400923792875802</v>
      </c>
      <c r="H670" s="17">
        <v>0.31831732916303201</v>
      </c>
      <c r="I670" s="17">
        <v>0.41031227849476698</v>
      </c>
      <c r="J670" s="17">
        <v>0.37205005770198601</v>
      </c>
      <c r="K670" s="17">
        <v>0.38113703617804501</v>
      </c>
      <c r="L670" s="17">
        <v>0.33301027096013303</v>
      </c>
      <c r="M670" s="17"/>
      <c r="N670" s="17">
        <v>0.36916114699587299</v>
      </c>
      <c r="O670" s="17">
        <v>0.36412511020256699</v>
      </c>
      <c r="P670" s="17">
        <v>0.37300076185240399</v>
      </c>
      <c r="Q670" s="17">
        <v>0.40040157181938202</v>
      </c>
      <c r="R670" s="17"/>
      <c r="S670" s="17">
        <v>0.32807815968540899</v>
      </c>
      <c r="T670" s="17">
        <v>0.38082006652322298</v>
      </c>
      <c r="U670" s="17">
        <v>0.388888890788814</v>
      </c>
      <c r="V670" s="17">
        <v>0.37426808729704603</v>
      </c>
      <c r="W670" s="17">
        <v>0.377195867004953</v>
      </c>
      <c r="X670" s="17">
        <v>0.37216862901338899</v>
      </c>
      <c r="Y670" s="17">
        <v>0.326216250720613</v>
      </c>
      <c r="Z670" s="17">
        <v>0.37601461728429503</v>
      </c>
      <c r="AA670" s="17">
        <v>0.41441926983807997</v>
      </c>
      <c r="AB670" s="17"/>
      <c r="AC670" s="17">
        <v>0.42141040732406498</v>
      </c>
      <c r="AD670" s="17">
        <v>0.42302368956160202</v>
      </c>
      <c r="AE670" s="17">
        <v>0.32791291062597999</v>
      </c>
      <c r="AF670" s="17">
        <v>0.44232970287107998</v>
      </c>
      <c r="AG670" s="17">
        <v>0.324267299171346</v>
      </c>
      <c r="AH670" s="17">
        <v>0.35633728235449502</v>
      </c>
      <c r="AI670" s="17">
        <v>0.30185367263605101</v>
      </c>
      <c r="AJ670" s="17">
        <v>0.41408111208178999</v>
      </c>
      <c r="AK670" s="17">
        <v>0.226696614716247</v>
      </c>
      <c r="AL670" s="17">
        <v>0.41359509793010701</v>
      </c>
      <c r="AM670" s="17"/>
      <c r="AN670" s="17">
        <v>0.35847703262703101</v>
      </c>
      <c r="AO670" s="17">
        <v>0.38103845168203798</v>
      </c>
      <c r="AP670" s="17"/>
      <c r="AQ670" s="17">
        <v>0.36037307853272299</v>
      </c>
      <c r="AR670" s="17">
        <v>0.38644155394136798</v>
      </c>
      <c r="AS670" s="17"/>
      <c r="AT670" s="17">
        <v>0.37987606616569403</v>
      </c>
      <c r="AU670" s="17">
        <v>0.31905691736300301</v>
      </c>
      <c r="AV670" s="17"/>
      <c r="AW670" s="17">
        <v>0.357226930631179</v>
      </c>
      <c r="AX670" s="17">
        <v>0.38388340047525099</v>
      </c>
      <c r="AY670" s="17"/>
      <c r="AZ670" s="17">
        <v>0.36087337324083202</v>
      </c>
      <c r="BA670" s="17">
        <v>0.378798992307812</v>
      </c>
    </row>
    <row r="671" spans="2:53" x14ac:dyDescent="0.35">
      <c r="B671" t="s">
        <v>271</v>
      </c>
      <c r="C671" s="17">
        <v>0.16270873208484299</v>
      </c>
      <c r="D671" s="17">
        <v>0.136298383027189</v>
      </c>
      <c r="E671" s="17">
        <v>0.18890525645926001</v>
      </c>
      <c r="F671" s="17"/>
      <c r="G671" s="17">
        <v>7.0553954585999099E-2</v>
      </c>
      <c r="H671" s="17">
        <v>9.6661560417402301E-2</v>
      </c>
      <c r="I671" s="17">
        <v>0.12692026430459499</v>
      </c>
      <c r="J671" s="17">
        <v>0.173643123590936</v>
      </c>
      <c r="K671" s="17">
        <v>0.28660217257411702</v>
      </c>
      <c r="L671" s="17">
        <v>0.26341452240847402</v>
      </c>
      <c r="M671" s="17"/>
      <c r="N671" s="17">
        <v>0.13785209673087501</v>
      </c>
      <c r="O671" s="17">
        <v>0.26331071191334698</v>
      </c>
      <c r="P671" s="17">
        <v>0.21161981860874499</v>
      </c>
      <c r="Q671" s="17">
        <v>0.19920918519656899</v>
      </c>
      <c r="R671" s="17"/>
      <c r="S671" s="17">
        <v>0.112072252228959</v>
      </c>
      <c r="T671" s="17">
        <v>0.16358817158640701</v>
      </c>
      <c r="U671" s="17">
        <v>0.28298658054437098</v>
      </c>
      <c r="V671" s="17">
        <v>0.16443795323934601</v>
      </c>
      <c r="W671" s="17">
        <v>0.107283374749907</v>
      </c>
      <c r="X671" s="17">
        <v>0.121757941317096</v>
      </c>
      <c r="Y671" s="17">
        <v>0.22182402649607499</v>
      </c>
      <c r="Z671" s="17">
        <v>0.168132589988987</v>
      </c>
      <c r="AA671" s="17">
        <v>0.15260359299203699</v>
      </c>
      <c r="AB671" s="17"/>
      <c r="AC671" s="17">
        <v>0.11242570083923201</v>
      </c>
      <c r="AD671" s="17">
        <v>0.27388864826345</v>
      </c>
      <c r="AE671" s="17">
        <v>8.8590500328173102E-2</v>
      </c>
      <c r="AF671" s="17">
        <v>7.3155866895067298E-2</v>
      </c>
      <c r="AG671" s="17">
        <v>0.155313504767817</v>
      </c>
      <c r="AH671" s="17">
        <v>0.13174558286107499</v>
      </c>
      <c r="AI671" s="17">
        <v>0.23418822181618601</v>
      </c>
      <c r="AJ671" s="17">
        <v>0.18711842635922901</v>
      </c>
      <c r="AK671" s="17">
        <v>0.123672882202708</v>
      </c>
      <c r="AL671" s="17">
        <v>0.239848881987625</v>
      </c>
      <c r="AM671" s="17"/>
      <c r="AN671" s="17">
        <v>6.9188804793337597E-2</v>
      </c>
      <c r="AO671" s="17">
        <v>0.28889654737001202</v>
      </c>
      <c r="AP671" s="17"/>
      <c r="AQ671" s="17">
        <v>8.2537316634896496E-2</v>
      </c>
      <c r="AR671" s="17">
        <v>0.27663986933005202</v>
      </c>
      <c r="AS671" s="17"/>
      <c r="AT671" s="17">
        <v>0.14373349856266501</v>
      </c>
      <c r="AU671" s="17">
        <v>0.283403426366724</v>
      </c>
      <c r="AV671" s="17"/>
      <c r="AW671" s="17">
        <v>0.167852702246958</v>
      </c>
      <c r="AX671" s="17">
        <v>0.15757834128981699</v>
      </c>
      <c r="AY671" s="17"/>
      <c r="AZ671" s="17">
        <v>5.3069904724202997E-2</v>
      </c>
      <c r="BA671" s="17">
        <v>0.26975290023799597</v>
      </c>
    </row>
    <row r="672" spans="2:53" x14ac:dyDescent="0.35">
      <c r="B672" t="s">
        <v>69</v>
      </c>
      <c r="C672" s="17">
        <v>2.7442555689911299E-2</v>
      </c>
      <c r="D672" s="17">
        <v>1.97991406588084E-2</v>
      </c>
      <c r="E672" s="17">
        <v>3.5110659662843297E-2</v>
      </c>
      <c r="F672" s="17"/>
      <c r="G672" s="17">
        <v>1.6180491953308802E-2</v>
      </c>
      <c r="H672" s="17">
        <v>1.24275080609683E-2</v>
      </c>
      <c r="I672" s="17">
        <v>1.5037983404305099E-2</v>
      </c>
      <c r="J672" s="17">
        <v>2.51976425073203E-2</v>
      </c>
      <c r="K672" s="17">
        <v>6.2128131307059603E-2</v>
      </c>
      <c r="L672" s="17">
        <v>6.0449001360967897E-2</v>
      </c>
      <c r="M672" s="17"/>
      <c r="N672" s="17">
        <v>1.42532206870242E-2</v>
      </c>
      <c r="O672" s="17">
        <v>6.8564919156186205E-2</v>
      </c>
      <c r="P672" s="17">
        <v>5.4412875131621699E-2</v>
      </c>
      <c r="Q672" s="17">
        <v>4.7284607350146501E-2</v>
      </c>
      <c r="R672" s="17"/>
      <c r="S672" s="17">
        <v>2.6324386384555899E-2</v>
      </c>
      <c r="T672" s="17">
        <v>4.0709085526354098E-2</v>
      </c>
      <c r="U672" s="17">
        <v>3.0285440585447802E-2</v>
      </c>
      <c r="V672" s="17">
        <v>2.28410840779961E-2</v>
      </c>
      <c r="W672" s="17">
        <v>4.02526489210287E-2</v>
      </c>
      <c r="X672" s="17">
        <v>2.3541799180427501E-2</v>
      </c>
      <c r="Y672" s="17">
        <v>2.55887958702972E-2</v>
      </c>
      <c r="Z672" s="17">
        <v>0</v>
      </c>
      <c r="AA672" s="17">
        <v>2.03039099832075E-2</v>
      </c>
      <c r="AB672" s="17"/>
      <c r="AC672" s="17">
        <v>2.31725757616894E-2</v>
      </c>
      <c r="AD672" s="17">
        <v>2.6428275386448302E-2</v>
      </c>
      <c r="AE672" s="17">
        <v>1.1489627026370601E-2</v>
      </c>
      <c r="AF672" s="17">
        <v>8.3407325119984298E-3</v>
      </c>
      <c r="AG672" s="17">
        <v>1.6408023526381901E-2</v>
      </c>
      <c r="AH672" s="17">
        <v>0.114130394013534</v>
      </c>
      <c r="AI672" s="17">
        <v>2.06589302963971E-2</v>
      </c>
      <c r="AJ672" s="17">
        <v>9.0879343392025504E-3</v>
      </c>
      <c r="AK672" s="17">
        <v>0</v>
      </c>
      <c r="AL672" s="17">
        <v>6.52465709897437E-3</v>
      </c>
      <c r="AM672" s="17"/>
      <c r="AN672" s="17">
        <v>5.7835612156016897E-3</v>
      </c>
      <c r="AO672" s="17">
        <v>4.8827362000542697E-2</v>
      </c>
      <c r="AP672" s="17"/>
      <c r="AQ672" s="17">
        <v>1.13702584582573E-2</v>
      </c>
      <c r="AR672" s="17">
        <v>4.2248714275962398E-2</v>
      </c>
      <c r="AS672" s="17"/>
      <c r="AT672" s="17">
        <v>1.55622933389661E-2</v>
      </c>
      <c r="AU672" s="17">
        <v>8.2264395786314795E-2</v>
      </c>
      <c r="AV672" s="17"/>
      <c r="AW672" s="17">
        <v>3.6383305357359702E-2</v>
      </c>
      <c r="AX672" s="17">
        <v>1.5138980260746299E-2</v>
      </c>
      <c r="AY672" s="17"/>
      <c r="AZ672" s="17">
        <v>6.1968504230968504E-3</v>
      </c>
      <c r="BA672" s="17">
        <v>4.8185470420588697E-2</v>
      </c>
    </row>
    <row r="673" spans="2:53" x14ac:dyDescent="0.35">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row>
    <row r="674" spans="2:53" x14ac:dyDescent="0.35">
      <c r="B674" s="6" t="s">
        <v>276</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row>
    <row r="675" spans="2:53" x14ac:dyDescent="0.35">
      <c r="B675" s="24" t="s">
        <v>72</v>
      </c>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row>
    <row r="676" spans="2:53" x14ac:dyDescent="0.35">
      <c r="B676" t="s">
        <v>269</v>
      </c>
      <c r="C676" s="17">
        <v>0.32507434213091402</v>
      </c>
      <c r="D676" s="17">
        <v>0.33689097405969798</v>
      </c>
      <c r="E676" s="17">
        <v>0.31265050436014902</v>
      </c>
      <c r="F676" s="17"/>
      <c r="G676" s="17">
        <v>0.461082905747766</v>
      </c>
      <c r="H676" s="17">
        <v>0.396649339802364</v>
      </c>
      <c r="I676" s="17">
        <v>0.38258817235801501</v>
      </c>
      <c r="J676" s="17">
        <v>0.29131414560826802</v>
      </c>
      <c r="K676" s="17">
        <v>0.180616198382027</v>
      </c>
      <c r="L676" s="17">
        <v>0.20864524913546001</v>
      </c>
      <c r="M676" s="17"/>
      <c r="N676" s="17">
        <v>0.33383293090514798</v>
      </c>
      <c r="O676" s="17">
        <v>0.26726618331834001</v>
      </c>
      <c r="P676" s="17">
        <v>0.34783457957583103</v>
      </c>
      <c r="Q676" s="17">
        <v>0.26763863519687697</v>
      </c>
      <c r="R676" s="17"/>
      <c r="S676" s="17">
        <v>0.398651159681221</v>
      </c>
      <c r="T676" s="17">
        <v>0.26706566317771901</v>
      </c>
      <c r="U676" s="17">
        <v>0.25771646398130099</v>
      </c>
      <c r="V676" s="17">
        <v>0.36494429190521899</v>
      </c>
      <c r="W676" s="17">
        <v>0.31246792644934501</v>
      </c>
      <c r="X676" s="17">
        <v>0.38633996813286398</v>
      </c>
      <c r="Y676" s="17">
        <v>0.27707571316818302</v>
      </c>
      <c r="Z676" s="17">
        <v>0.32713035973419902</v>
      </c>
      <c r="AA676" s="17">
        <v>0.32137048679960301</v>
      </c>
      <c r="AB676" s="17"/>
      <c r="AC676" s="17">
        <v>0.30974133955947702</v>
      </c>
      <c r="AD676" s="17">
        <v>0.235144731257419</v>
      </c>
      <c r="AE676" s="17">
        <v>0.32043847960216298</v>
      </c>
      <c r="AF676" s="17">
        <v>0.40270756441875299</v>
      </c>
      <c r="AG676" s="17">
        <v>0.41955364940230599</v>
      </c>
      <c r="AH676" s="17">
        <v>0.32488289472495802</v>
      </c>
      <c r="AI676" s="17">
        <v>0.28514386245488599</v>
      </c>
      <c r="AJ676" s="17">
        <v>0.37920529251903001</v>
      </c>
      <c r="AK676" s="17">
        <v>0.41873427334385799</v>
      </c>
      <c r="AL676" s="17">
        <v>0.29865160846948602</v>
      </c>
      <c r="AM676" s="17"/>
      <c r="AN676" s="17">
        <v>0.43400906867995498</v>
      </c>
      <c r="AO676" s="17">
        <v>0.19102835020379499</v>
      </c>
      <c r="AP676" s="17"/>
      <c r="AQ676" s="17">
        <v>0.41576260713253799</v>
      </c>
      <c r="AR676" s="17">
        <v>0.19908025921313899</v>
      </c>
      <c r="AS676" s="17"/>
      <c r="AT676" s="17">
        <v>0.33838778505410499</v>
      </c>
      <c r="AU676" s="17">
        <v>0.23394932774542701</v>
      </c>
      <c r="AV676" s="17"/>
      <c r="AW676" s="17">
        <v>0.34216911090709201</v>
      </c>
      <c r="AX676" s="17">
        <v>0.30658753177743298</v>
      </c>
      <c r="AY676" s="17"/>
      <c r="AZ676" s="17">
        <v>0.46343540314735998</v>
      </c>
      <c r="BA676" s="17">
        <v>0.189987666745603</v>
      </c>
    </row>
    <row r="677" spans="2:53" x14ac:dyDescent="0.35">
      <c r="B677" t="s">
        <v>270</v>
      </c>
      <c r="C677" s="17">
        <v>0.38146499098351</v>
      </c>
      <c r="D677" s="17">
        <v>0.401706361105232</v>
      </c>
      <c r="E677" s="17">
        <v>0.36156681135743401</v>
      </c>
      <c r="F677" s="17"/>
      <c r="G677" s="17">
        <v>0.39733274536860302</v>
      </c>
      <c r="H677" s="17">
        <v>0.39851226591123701</v>
      </c>
      <c r="I677" s="17">
        <v>0.41396717858083398</v>
      </c>
      <c r="J677" s="17">
        <v>0.35507429854585898</v>
      </c>
      <c r="K677" s="17">
        <v>0.33707808891174101</v>
      </c>
      <c r="L677" s="17">
        <v>0.36958678061848699</v>
      </c>
      <c r="M677" s="17"/>
      <c r="N677" s="17">
        <v>0.39860578707578498</v>
      </c>
      <c r="O677" s="17">
        <v>0.35207105046138298</v>
      </c>
      <c r="P677" s="17">
        <v>0.31486603337447799</v>
      </c>
      <c r="Q677" s="17">
        <v>0.34652414693269901</v>
      </c>
      <c r="R677" s="17"/>
      <c r="S677" s="17">
        <v>0.36984210934116801</v>
      </c>
      <c r="T677" s="17">
        <v>0.40345461088694501</v>
      </c>
      <c r="U677" s="17">
        <v>0.39129981497633198</v>
      </c>
      <c r="V677" s="17">
        <v>0.32482740832423701</v>
      </c>
      <c r="W677" s="17">
        <v>0.43484439338094</v>
      </c>
      <c r="X677" s="17">
        <v>0.34690312589171701</v>
      </c>
      <c r="Y677" s="17">
        <v>0.38163140013156899</v>
      </c>
      <c r="Z677" s="17">
        <v>0.38058201784260198</v>
      </c>
      <c r="AA677" s="17">
        <v>0.39909405142481902</v>
      </c>
      <c r="AB677" s="17"/>
      <c r="AC677" s="17">
        <v>0.41962540699984702</v>
      </c>
      <c r="AD677" s="17">
        <v>0.36007641901360699</v>
      </c>
      <c r="AE677" s="17">
        <v>0.41439482079345602</v>
      </c>
      <c r="AF677" s="17">
        <v>0.39625798273609902</v>
      </c>
      <c r="AG677" s="17">
        <v>0.29405067904257198</v>
      </c>
      <c r="AH677" s="17">
        <v>0.33456751323104</v>
      </c>
      <c r="AI677" s="17">
        <v>0.38553840841298298</v>
      </c>
      <c r="AJ677" s="17">
        <v>0.359024575403526</v>
      </c>
      <c r="AK677" s="17">
        <v>0.441067354699129</v>
      </c>
      <c r="AL677" s="17">
        <v>0.31953051371522401</v>
      </c>
      <c r="AM677" s="17"/>
      <c r="AN677" s="17">
        <v>0.40890693939390099</v>
      </c>
      <c r="AO677" s="17">
        <v>0.339315348091353</v>
      </c>
      <c r="AP677" s="17"/>
      <c r="AQ677" s="17">
        <v>0.39514799060613898</v>
      </c>
      <c r="AR677" s="17">
        <v>0.362397487650301</v>
      </c>
      <c r="AS677" s="17"/>
      <c r="AT677" s="17">
        <v>0.39727107037805298</v>
      </c>
      <c r="AU677" s="17">
        <v>0.30259919661176099</v>
      </c>
      <c r="AV677" s="17"/>
      <c r="AW677" s="17">
        <v>0.36568456873201399</v>
      </c>
      <c r="AX677" s="17">
        <v>0.39987869152301198</v>
      </c>
      <c r="AY677" s="17"/>
      <c r="AZ677" s="17">
        <v>0.39370065095648299</v>
      </c>
      <c r="BA677" s="17">
        <v>0.369518894193332</v>
      </c>
    </row>
    <row r="678" spans="2:53" x14ac:dyDescent="0.35">
      <c r="B678" t="s">
        <v>271</v>
      </c>
      <c r="C678" s="17">
        <v>0.26768325218838601</v>
      </c>
      <c r="D678" s="17">
        <v>0.240056212387801</v>
      </c>
      <c r="E678" s="17">
        <v>0.29555111640714798</v>
      </c>
      <c r="F678" s="17"/>
      <c r="G678" s="17">
        <v>0.13034397190465599</v>
      </c>
      <c r="H678" s="17">
        <v>0.18956214782936401</v>
      </c>
      <c r="I678" s="17">
        <v>0.184385492722454</v>
      </c>
      <c r="J678" s="17">
        <v>0.32992341646020001</v>
      </c>
      <c r="K678" s="17">
        <v>0.43763437326712101</v>
      </c>
      <c r="L678" s="17">
        <v>0.36352388248825401</v>
      </c>
      <c r="M678" s="17"/>
      <c r="N678" s="17">
        <v>0.25113885201556102</v>
      </c>
      <c r="O678" s="17">
        <v>0.33215709008092298</v>
      </c>
      <c r="P678" s="17">
        <v>0.29287179273840103</v>
      </c>
      <c r="Q678" s="17">
        <v>0.33855261052027802</v>
      </c>
      <c r="R678" s="17"/>
      <c r="S678" s="17">
        <v>0.21059509101167201</v>
      </c>
      <c r="T678" s="17">
        <v>0.28296775132488799</v>
      </c>
      <c r="U678" s="17">
        <v>0.32831800828582303</v>
      </c>
      <c r="V678" s="17">
        <v>0.29504923886578199</v>
      </c>
      <c r="W678" s="17">
        <v>0.21917231649326199</v>
      </c>
      <c r="X678" s="17">
        <v>0.247113674718899</v>
      </c>
      <c r="Y678" s="17">
        <v>0.31570409082995099</v>
      </c>
      <c r="Z678" s="17">
        <v>0.2922876224232</v>
      </c>
      <c r="AA678" s="17">
        <v>0.25250681749347897</v>
      </c>
      <c r="AB678" s="17"/>
      <c r="AC678" s="17">
        <v>0.25290930042542697</v>
      </c>
      <c r="AD678" s="17">
        <v>0.37582364667669399</v>
      </c>
      <c r="AE678" s="17">
        <v>0.25010415533119101</v>
      </c>
      <c r="AF678" s="17">
        <v>0.194481369839822</v>
      </c>
      <c r="AG678" s="17">
        <v>0.25727600610479301</v>
      </c>
      <c r="AH678" s="17">
        <v>0.253709150374477</v>
      </c>
      <c r="AI678" s="17">
        <v>0.30839108575089702</v>
      </c>
      <c r="AJ678" s="17">
        <v>0.250131348337855</v>
      </c>
      <c r="AK678" s="17">
        <v>0.14019837195701301</v>
      </c>
      <c r="AL678" s="17">
        <v>0.375293220423361</v>
      </c>
      <c r="AM678" s="17"/>
      <c r="AN678" s="17">
        <v>0.150634146564501</v>
      </c>
      <c r="AO678" s="17">
        <v>0.422543957924504</v>
      </c>
      <c r="AP678" s="17"/>
      <c r="AQ678" s="17">
        <v>0.17545536384441399</v>
      </c>
      <c r="AR678" s="17">
        <v>0.401933842171038</v>
      </c>
      <c r="AS678" s="17"/>
      <c r="AT678" s="17">
        <v>0.24999536011853599</v>
      </c>
      <c r="AU678" s="17">
        <v>0.385821685821573</v>
      </c>
      <c r="AV678" s="17"/>
      <c r="AW678" s="17">
        <v>0.25655800311067001</v>
      </c>
      <c r="AX678" s="17">
        <v>0.28166759640268801</v>
      </c>
      <c r="AY678" s="17"/>
      <c r="AZ678" s="17">
        <v>0.13818964308815901</v>
      </c>
      <c r="BA678" s="17">
        <v>0.39411232846524202</v>
      </c>
    </row>
    <row r="679" spans="2:53" x14ac:dyDescent="0.35">
      <c r="B679" t="s">
        <v>69</v>
      </c>
      <c r="C679" s="17">
        <v>2.57774146971896E-2</v>
      </c>
      <c r="D679" s="17">
        <v>2.1346452447268901E-2</v>
      </c>
      <c r="E679" s="17">
        <v>3.0231567875268699E-2</v>
      </c>
      <c r="F679" s="17"/>
      <c r="G679" s="17">
        <v>1.1240376978974599E-2</v>
      </c>
      <c r="H679" s="17">
        <v>1.52762464570361E-2</v>
      </c>
      <c r="I679" s="17">
        <v>1.9059156338697401E-2</v>
      </c>
      <c r="J679" s="17">
        <v>2.36881393856734E-2</v>
      </c>
      <c r="K679" s="17">
        <v>4.4671339439110801E-2</v>
      </c>
      <c r="L679" s="17">
        <v>5.8244087757798699E-2</v>
      </c>
      <c r="M679" s="17"/>
      <c r="N679" s="17">
        <v>1.6422430003505298E-2</v>
      </c>
      <c r="O679" s="17">
        <v>4.8505676139353797E-2</v>
      </c>
      <c r="P679" s="17">
        <v>4.4427594311290397E-2</v>
      </c>
      <c r="Q679" s="17">
        <v>4.7284607350146501E-2</v>
      </c>
      <c r="R679" s="17"/>
      <c r="S679" s="17">
        <v>2.0911639965938301E-2</v>
      </c>
      <c r="T679" s="17">
        <v>4.6511974610447898E-2</v>
      </c>
      <c r="U679" s="17">
        <v>2.2665712756543901E-2</v>
      </c>
      <c r="V679" s="17">
        <v>1.5179060904762599E-2</v>
      </c>
      <c r="W679" s="17">
        <v>3.3515363676452803E-2</v>
      </c>
      <c r="X679" s="17">
        <v>1.9643231256520101E-2</v>
      </c>
      <c r="Y679" s="17">
        <v>2.55887958702972E-2</v>
      </c>
      <c r="Z679" s="17">
        <v>0</v>
      </c>
      <c r="AA679" s="17">
        <v>2.7028644282099501E-2</v>
      </c>
      <c r="AB679" s="17"/>
      <c r="AC679" s="17">
        <v>1.77239530152484E-2</v>
      </c>
      <c r="AD679" s="17">
        <v>2.89552030522796E-2</v>
      </c>
      <c r="AE679" s="17">
        <v>1.50625442731904E-2</v>
      </c>
      <c r="AF679" s="17">
        <v>6.55308300532597E-3</v>
      </c>
      <c r="AG679" s="17">
        <v>2.9119665450328801E-2</v>
      </c>
      <c r="AH679" s="17">
        <v>8.6840441669525106E-2</v>
      </c>
      <c r="AI679" s="17">
        <v>2.0926643381233699E-2</v>
      </c>
      <c r="AJ679" s="17">
        <v>1.1638783739589599E-2</v>
      </c>
      <c r="AK679" s="17">
        <v>0</v>
      </c>
      <c r="AL679" s="17">
        <v>6.5246573919297297E-3</v>
      </c>
      <c r="AM679" s="17"/>
      <c r="AN679" s="17">
        <v>6.4498453616438503E-3</v>
      </c>
      <c r="AO679" s="17">
        <v>4.7112343780348599E-2</v>
      </c>
      <c r="AP679" s="17"/>
      <c r="AQ679" s="17">
        <v>1.36340384169093E-2</v>
      </c>
      <c r="AR679" s="17">
        <v>3.65884109655219E-2</v>
      </c>
      <c r="AS679" s="17"/>
      <c r="AT679" s="17">
        <v>1.43457844493059E-2</v>
      </c>
      <c r="AU679" s="17">
        <v>7.7629789821239498E-2</v>
      </c>
      <c r="AV679" s="17"/>
      <c r="AW679" s="17">
        <v>3.5588317250223801E-2</v>
      </c>
      <c r="AX679" s="17">
        <v>1.1866180296866299E-2</v>
      </c>
      <c r="AY679" s="17"/>
      <c r="AZ679" s="17">
        <v>4.6743028079982603E-3</v>
      </c>
      <c r="BA679" s="17">
        <v>4.6381110595822998E-2</v>
      </c>
    </row>
    <row r="680" spans="2:53" x14ac:dyDescent="0.35">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row>
    <row r="681" spans="2:53" x14ac:dyDescent="0.35">
      <c r="B681" s="6" t="s">
        <v>277</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row>
    <row r="682" spans="2:53" x14ac:dyDescent="0.35">
      <c r="B682" s="24" t="s">
        <v>72</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row>
    <row r="683" spans="2:53" x14ac:dyDescent="0.35">
      <c r="B683" t="s">
        <v>269</v>
      </c>
      <c r="C683" s="17">
        <v>0.35818836749298499</v>
      </c>
      <c r="D683" s="17">
        <v>0.37204270185816801</v>
      </c>
      <c r="E683" s="17">
        <v>0.34411682617063999</v>
      </c>
      <c r="F683" s="17"/>
      <c r="G683" s="17">
        <v>0.468796990801783</v>
      </c>
      <c r="H683" s="17">
        <v>0.54233219995400805</v>
      </c>
      <c r="I683" s="17">
        <v>0.422316056914808</v>
      </c>
      <c r="J683" s="17">
        <v>0.31181231332732701</v>
      </c>
      <c r="K683" s="17">
        <v>0.12489594315901301</v>
      </c>
      <c r="L683" s="17">
        <v>0.12610556790652799</v>
      </c>
      <c r="M683" s="17"/>
      <c r="N683" s="17">
        <v>0.39044298755144902</v>
      </c>
      <c r="O683" s="17">
        <v>0.24908249173161001</v>
      </c>
      <c r="P683" s="17">
        <v>0.30287919148278197</v>
      </c>
      <c r="Q683" s="17">
        <v>0.25202872673663901</v>
      </c>
      <c r="R683" s="17"/>
      <c r="S683" s="17">
        <v>0.40994937214063198</v>
      </c>
      <c r="T683" s="17">
        <v>0.24974585322118001</v>
      </c>
      <c r="U683" s="17">
        <v>0.28761496221014399</v>
      </c>
      <c r="V683" s="17">
        <v>0.41228823076776799</v>
      </c>
      <c r="W683" s="17">
        <v>0.40184222712145801</v>
      </c>
      <c r="X683" s="17">
        <v>0.397734885121308</v>
      </c>
      <c r="Y683" s="17">
        <v>0.29810001358237098</v>
      </c>
      <c r="Z683" s="17">
        <v>0.45196397611769501</v>
      </c>
      <c r="AA683" s="17">
        <v>0.38577429179938799</v>
      </c>
      <c r="AB683" s="17"/>
      <c r="AC683" s="17">
        <v>0.29959025981564302</v>
      </c>
      <c r="AD683" s="17">
        <v>0.20472542463590901</v>
      </c>
      <c r="AE683" s="17">
        <v>0.416577758216159</v>
      </c>
      <c r="AF683" s="17">
        <v>0.49573107515088299</v>
      </c>
      <c r="AG683" s="17">
        <v>0.35738408507816199</v>
      </c>
      <c r="AH683" s="17">
        <v>0.376232957939372</v>
      </c>
      <c r="AI683" s="17">
        <v>0.286061836718777</v>
      </c>
      <c r="AJ683" s="17">
        <v>0.351460897034582</v>
      </c>
      <c r="AK683" s="17">
        <v>0.48598026693093999</v>
      </c>
      <c r="AL683" s="17">
        <v>0.285933454631355</v>
      </c>
      <c r="AM683" s="17"/>
      <c r="AN683" s="17">
        <v>0.50133360770505297</v>
      </c>
      <c r="AO683" s="17">
        <v>0.181557559661401</v>
      </c>
      <c r="AP683" s="17"/>
      <c r="AQ683" s="17">
        <v>0.47432215377813097</v>
      </c>
      <c r="AR683" s="17">
        <v>0.20049094882225399</v>
      </c>
      <c r="AS683" s="17"/>
      <c r="AT683" s="17">
        <v>0.380788336571519</v>
      </c>
      <c r="AU683" s="17">
        <v>0.235090697593375</v>
      </c>
      <c r="AV683" s="17"/>
      <c r="AW683" s="17">
        <v>0.37802870582060599</v>
      </c>
      <c r="AX683" s="17">
        <v>0.336059874881941</v>
      </c>
      <c r="AY683" s="17"/>
      <c r="AZ683" s="17">
        <v>0.55021785072976404</v>
      </c>
      <c r="BA683" s="17">
        <v>0.17070336068653599</v>
      </c>
    </row>
    <row r="684" spans="2:53" x14ac:dyDescent="0.35">
      <c r="B684" t="s">
        <v>270</v>
      </c>
      <c r="C684" s="17">
        <v>0.36739784696410799</v>
      </c>
      <c r="D684" s="17">
        <v>0.39409345729592199</v>
      </c>
      <c r="E684" s="17">
        <v>0.341032771537292</v>
      </c>
      <c r="F684" s="17"/>
      <c r="G684" s="17">
        <v>0.39321263398454098</v>
      </c>
      <c r="H684" s="17">
        <v>0.30651006162567501</v>
      </c>
      <c r="I684" s="17">
        <v>0.39007475433098898</v>
      </c>
      <c r="J684" s="17">
        <v>0.37782970360097101</v>
      </c>
      <c r="K684" s="17">
        <v>0.41566936897894602</v>
      </c>
      <c r="L684" s="17">
        <v>0.31564249601456601</v>
      </c>
      <c r="M684" s="17"/>
      <c r="N684" s="17">
        <v>0.38256907745553498</v>
      </c>
      <c r="O684" s="17">
        <v>0.34714453664660699</v>
      </c>
      <c r="P684" s="17">
        <v>0.291057060333893</v>
      </c>
      <c r="Q684" s="17">
        <v>0.384781784288732</v>
      </c>
      <c r="R684" s="17"/>
      <c r="S684" s="17">
        <v>0.369842107901522</v>
      </c>
      <c r="T684" s="17">
        <v>0.44039761611033301</v>
      </c>
      <c r="U684" s="17">
        <v>0.35339464835452</v>
      </c>
      <c r="V684" s="17">
        <v>0.27733847930570799</v>
      </c>
      <c r="W684" s="17">
        <v>0.35024672440625498</v>
      </c>
      <c r="X684" s="17">
        <v>0.38026653822214901</v>
      </c>
      <c r="Y684" s="17">
        <v>0.40942070221601201</v>
      </c>
      <c r="Z684" s="17">
        <v>0.34928879332107199</v>
      </c>
      <c r="AA684" s="17">
        <v>0.33818232428998501</v>
      </c>
      <c r="AB684" s="17"/>
      <c r="AC684" s="17">
        <v>0.444596920947395</v>
      </c>
      <c r="AD684" s="17">
        <v>0.42544999051559301</v>
      </c>
      <c r="AE684" s="17">
        <v>0.36973974195261</v>
      </c>
      <c r="AF684" s="17">
        <v>0.36803449848502101</v>
      </c>
      <c r="AG684" s="17">
        <v>0.40450416891704299</v>
      </c>
      <c r="AH684" s="17">
        <v>0.28549974894168101</v>
      </c>
      <c r="AI684" s="17">
        <v>0.36512045806236498</v>
      </c>
      <c r="AJ684" s="17">
        <v>0.42520232695781501</v>
      </c>
      <c r="AK684" s="17">
        <v>0.386222376956947</v>
      </c>
      <c r="AL684" s="17">
        <v>0.34014038017402298</v>
      </c>
      <c r="AM684" s="17"/>
      <c r="AN684" s="17">
        <v>0.38301054332975099</v>
      </c>
      <c r="AO684" s="17">
        <v>0.33642734708421101</v>
      </c>
      <c r="AP684" s="17"/>
      <c r="AQ684" s="17">
        <v>0.37252401816721398</v>
      </c>
      <c r="AR684" s="17">
        <v>0.36024499953522898</v>
      </c>
      <c r="AS684" s="17"/>
      <c r="AT684" s="17">
        <v>0.38009457163909899</v>
      </c>
      <c r="AU684" s="17">
        <v>0.298020230683259</v>
      </c>
      <c r="AV684" s="17"/>
      <c r="AW684" s="17">
        <v>0.34145339132515301</v>
      </c>
      <c r="AX684" s="17">
        <v>0.39799758369645799</v>
      </c>
      <c r="AY684" s="17"/>
      <c r="AZ684" s="17">
        <v>0.35801047827582999</v>
      </c>
      <c r="BA684" s="17">
        <v>0.376563058746958</v>
      </c>
    </row>
    <row r="685" spans="2:53" x14ac:dyDescent="0.35">
      <c r="B685" t="s">
        <v>271</v>
      </c>
      <c r="C685" s="17">
        <v>0.24599797261397999</v>
      </c>
      <c r="D685" s="17">
        <v>0.20484979783096199</v>
      </c>
      <c r="E685" s="17">
        <v>0.287007254767149</v>
      </c>
      <c r="F685" s="17"/>
      <c r="G685" s="17">
        <v>0.12674999823470101</v>
      </c>
      <c r="H685" s="17">
        <v>0.13985572230478399</v>
      </c>
      <c r="I685" s="17">
        <v>0.16824748275492901</v>
      </c>
      <c r="J685" s="17">
        <v>0.28151627829819398</v>
      </c>
      <c r="K685" s="17">
        <v>0.41105851791794201</v>
      </c>
      <c r="L685" s="17">
        <v>0.47775447796639697</v>
      </c>
      <c r="M685" s="17"/>
      <c r="N685" s="17">
        <v>0.20915655798472499</v>
      </c>
      <c r="O685" s="17">
        <v>0.34537503097220001</v>
      </c>
      <c r="P685" s="17">
        <v>0.35673176789324601</v>
      </c>
      <c r="Q685" s="17">
        <v>0.31590488162448199</v>
      </c>
      <c r="R685" s="17"/>
      <c r="S685" s="17">
        <v>0.200894234396196</v>
      </c>
      <c r="T685" s="17">
        <v>0.27384307115812501</v>
      </c>
      <c r="U685" s="17">
        <v>0.33632467667879301</v>
      </c>
      <c r="V685" s="17">
        <v>0.28196692322858802</v>
      </c>
      <c r="W685" s="17">
        <v>0.20322389742239899</v>
      </c>
      <c r="X685" s="17">
        <v>0.19845677735551501</v>
      </c>
      <c r="Y685" s="17">
        <v>0.25841538047953899</v>
      </c>
      <c r="Z685" s="17">
        <v>0.18995171913792899</v>
      </c>
      <c r="AA685" s="17">
        <v>0.24565237259539399</v>
      </c>
      <c r="AB685" s="17"/>
      <c r="AC685" s="17">
        <v>0.24025382474436799</v>
      </c>
      <c r="AD685" s="17">
        <v>0.34339630946205002</v>
      </c>
      <c r="AE685" s="17">
        <v>0.20123700945008999</v>
      </c>
      <c r="AF685" s="17">
        <v>0.124064264569096</v>
      </c>
      <c r="AG685" s="17">
        <v>0.15381967957496701</v>
      </c>
      <c r="AH685" s="17">
        <v>0.25142685144942201</v>
      </c>
      <c r="AI685" s="17">
        <v>0.31984697009787599</v>
      </c>
      <c r="AJ685" s="17">
        <v>0.22333677600760299</v>
      </c>
      <c r="AK685" s="17">
        <v>0.103879053903543</v>
      </c>
      <c r="AL685" s="17">
        <v>0.35772302935602801</v>
      </c>
      <c r="AM685" s="17"/>
      <c r="AN685" s="17">
        <v>0.106473402205886</v>
      </c>
      <c r="AO685" s="17">
        <v>0.43356654846718301</v>
      </c>
      <c r="AP685" s="17"/>
      <c r="AQ685" s="17">
        <v>0.13688279714805099</v>
      </c>
      <c r="AR685" s="17">
        <v>0.402850791360856</v>
      </c>
      <c r="AS685" s="17"/>
      <c r="AT685" s="17">
        <v>0.222439607122245</v>
      </c>
      <c r="AU685" s="17">
        <v>0.38445182257899602</v>
      </c>
      <c r="AV685" s="17"/>
      <c r="AW685" s="17">
        <v>0.24524326256973999</v>
      </c>
      <c r="AX685" s="17">
        <v>0.247308521226935</v>
      </c>
      <c r="AY685" s="17"/>
      <c r="AZ685" s="17">
        <v>8.2620012082793501E-2</v>
      </c>
      <c r="BA685" s="17">
        <v>0.405509509727499</v>
      </c>
    </row>
    <row r="686" spans="2:53" x14ac:dyDescent="0.35">
      <c r="B686" t="s">
        <v>69</v>
      </c>
      <c r="C686" s="17">
        <v>2.8415812928927E-2</v>
      </c>
      <c r="D686" s="17">
        <v>2.9014043014948501E-2</v>
      </c>
      <c r="E686" s="17">
        <v>2.7843147524919499E-2</v>
      </c>
      <c r="F686" s="17"/>
      <c r="G686" s="17">
        <v>1.1240376978974599E-2</v>
      </c>
      <c r="H686" s="17">
        <v>1.13020161155328E-2</v>
      </c>
      <c r="I686" s="17">
        <v>1.93617059992739E-2</v>
      </c>
      <c r="J686" s="17">
        <v>2.8841704773508201E-2</v>
      </c>
      <c r="K686" s="17">
        <v>4.8376169944099302E-2</v>
      </c>
      <c r="L686" s="17">
        <v>8.0497458112509301E-2</v>
      </c>
      <c r="M686" s="17"/>
      <c r="N686" s="17">
        <v>1.7831377008290902E-2</v>
      </c>
      <c r="O686" s="17">
        <v>5.8397940649582702E-2</v>
      </c>
      <c r="P686" s="17">
        <v>4.9331980290078799E-2</v>
      </c>
      <c r="Q686" s="17">
        <v>4.7284607350146501E-2</v>
      </c>
      <c r="R686" s="17"/>
      <c r="S686" s="17">
        <v>1.9314285561649599E-2</v>
      </c>
      <c r="T686" s="17">
        <v>3.6013459510362299E-2</v>
      </c>
      <c r="U686" s="17">
        <v>2.2665712756543901E-2</v>
      </c>
      <c r="V686" s="17">
        <v>2.8406366697935601E-2</v>
      </c>
      <c r="W686" s="17">
        <v>4.4687151049887103E-2</v>
      </c>
      <c r="X686" s="17">
        <v>2.3541799301027299E-2</v>
      </c>
      <c r="Y686" s="17">
        <v>3.4063903722078799E-2</v>
      </c>
      <c r="Z686" s="17">
        <v>8.7955114233041407E-3</v>
      </c>
      <c r="AA686" s="17">
        <v>3.03910113152333E-2</v>
      </c>
      <c r="AB686" s="17"/>
      <c r="AC686" s="17">
        <v>1.5558994492594701E-2</v>
      </c>
      <c r="AD686" s="17">
        <v>2.6428275386448302E-2</v>
      </c>
      <c r="AE686" s="17">
        <v>1.24454903811411E-2</v>
      </c>
      <c r="AF686" s="17">
        <v>1.21701617949996E-2</v>
      </c>
      <c r="AG686" s="17">
        <v>8.4292066429827298E-2</v>
      </c>
      <c r="AH686" s="17">
        <v>8.6840441669525106E-2</v>
      </c>
      <c r="AI686" s="17">
        <v>2.8970735120981701E-2</v>
      </c>
      <c r="AJ686" s="17">
        <v>0</v>
      </c>
      <c r="AK686" s="17">
        <v>2.3918302208569098E-2</v>
      </c>
      <c r="AL686" s="17">
        <v>1.6203135838594101E-2</v>
      </c>
      <c r="AM686" s="17"/>
      <c r="AN686" s="17">
        <v>9.1824467593103198E-3</v>
      </c>
      <c r="AO686" s="17">
        <v>4.8448544787204902E-2</v>
      </c>
      <c r="AP686" s="17"/>
      <c r="AQ686" s="17">
        <v>1.6271030906604401E-2</v>
      </c>
      <c r="AR686" s="17">
        <v>3.6413260281660802E-2</v>
      </c>
      <c r="AS686" s="17"/>
      <c r="AT686" s="17">
        <v>1.6677484667137601E-2</v>
      </c>
      <c r="AU686" s="17">
        <v>8.2437249144370506E-2</v>
      </c>
      <c r="AV686" s="17"/>
      <c r="AW686" s="17">
        <v>3.5274640284501203E-2</v>
      </c>
      <c r="AX686" s="17">
        <v>1.8634020194665799E-2</v>
      </c>
      <c r="AY686" s="17"/>
      <c r="AZ686" s="17">
        <v>9.1516589116129293E-3</v>
      </c>
      <c r="BA686" s="17">
        <v>4.7224070839006503E-2</v>
      </c>
    </row>
    <row r="687" spans="2:53"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row>
    <row r="688" spans="2:53" x14ac:dyDescent="0.35">
      <c r="B688" s="6" t="s">
        <v>278</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row>
    <row r="689" spans="2:53" x14ac:dyDescent="0.35">
      <c r="B689" s="24" t="s">
        <v>72</v>
      </c>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row>
    <row r="690" spans="2:53" x14ac:dyDescent="0.35">
      <c r="B690" t="s">
        <v>269</v>
      </c>
      <c r="C690" s="17">
        <v>0.32786860612386298</v>
      </c>
      <c r="D690" s="17">
        <v>0.33978130961387698</v>
      </c>
      <c r="E690" s="17">
        <v>0.31625087427621301</v>
      </c>
      <c r="F690" s="17"/>
      <c r="G690" s="17">
        <v>0.421161233227973</v>
      </c>
      <c r="H690" s="17">
        <v>0.48791340424997598</v>
      </c>
      <c r="I690" s="17">
        <v>0.37532918258546599</v>
      </c>
      <c r="J690" s="17">
        <v>0.288516674883394</v>
      </c>
      <c r="K690" s="17">
        <v>0.13661627994527101</v>
      </c>
      <c r="L690" s="17">
        <v>0.132455344417655</v>
      </c>
      <c r="M690" s="17"/>
      <c r="N690" s="17">
        <v>0.349501872617065</v>
      </c>
      <c r="O690" s="17">
        <v>0.24944668205277001</v>
      </c>
      <c r="P690" s="17">
        <v>0.28938239827844398</v>
      </c>
      <c r="Q690" s="17">
        <v>0.27382882688187699</v>
      </c>
      <c r="R690" s="17"/>
      <c r="S690" s="17">
        <v>0.37679287720299098</v>
      </c>
      <c r="T690" s="17">
        <v>0.285182286659105</v>
      </c>
      <c r="U690" s="17">
        <v>0.24488793340728099</v>
      </c>
      <c r="V690" s="17">
        <v>0.36465431337016402</v>
      </c>
      <c r="W690" s="17">
        <v>0.34598328869813699</v>
      </c>
      <c r="X690" s="17">
        <v>0.39383632614562197</v>
      </c>
      <c r="Y690" s="17">
        <v>0.279276222759063</v>
      </c>
      <c r="Z690" s="17">
        <v>0.42489885140269601</v>
      </c>
      <c r="AA690" s="17">
        <v>0.289363143664783</v>
      </c>
      <c r="AB690" s="17"/>
      <c r="AC690" s="17">
        <v>0.30211695691156099</v>
      </c>
      <c r="AD690" s="17">
        <v>0.259604811664229</v>
      </c>
      <c r="AE690" s="17">
        <v>0.36966599717335502</v>
      </c>
      <c r="AF690" s="17">
        <v>0.37838459341921599</v>
      </c>
      <c r="AG690" s="17">
        <v>0.43717538692820102</v>
      </c>
      <c r="AH690" s="17">
        <v>0.33559826130759501</v>
      </c>
      <c r="AI690" s="17">
        <v>0.29231752583399401</v>
      </c>
      <c r="AJ690" s="17">
        <v>0.36116763151993803</v>
      </c>
      <c r="AK690" s="17">
        <v>0.26878891242430702</v>
      </c>
      <c r="AL690" s="17">
        <v>0.25407773798681799</v>
      </c>
      <c r="AM690" s="17"/>
      <c r="AN690" s="17">
        <v>0.448373157702467</v>
      </c>
      <c r="AO690" s="17">
        <v>0.17631451720045499</v>
      </c>
      <c r="AP690" s="17"/>
      <c r="AQ690" s="17">
        <v>0.41864313713534901</v>
      </c>
      <c r="AR690" s="17">
        <v>0.20605225754797099</v>
      </c>
      <c r="AS690" s="17"/>
      <c r="AT690" s="17">
        <v>0.34751831529960198</v>
      </c>
      <c r="AU690" s="17">
        <v>0.21657721765049501</v>
      </c>
      <c r="AV690" s="17"/>
      <c r="AW690" s="17">
        <v>0.34115896445659299</v>
      </c>
      <c r="AX690" s="17">
        <v>0.31345147925070399</v>
      </c>
      <c r="AY690" s="17"/>
      <c r="AZ690" s="17">
        <v>0.47507238959744003</v>
      </c>
      <c r="BA690" s="17">
        <v>0.18414847585381999</v>
      </c>
    </row>
    <row r="691" spans="2:53" x14ac:dyDescent="0.35">
      <c r="B691" t="s">
        <v>270</v>
      </c>
      <c r="C691" s="17">
        <v>0.431439057271435</v>
      </c>
      <c r="D691" s="17">
        <v>0.440579674911528</v>
      </c>
      <c r="E691" s="17">
        <v>0.421786926206136</v>
      </c>
      <c r="F691" s="17"/>
      <c r="G691" s="17">
        <v>0.449716677050084</v>
      </c>
      <c r="H691" s="17">
        <v>0.383918003193644</v>
      </c>
      <c r="I691" s="17">
        <v>0.461245686302304</v>
      </c>
      <c r="J691" s="17">
        <v>0.44181020316741199</v>
      </c>
      <c r="K691" s="17">
        <v>0.411627030991847</v>
      </c>
      <c r="L691" s="17">
        <v>0.45583226176091302</v>
      </c>
      <c r="M691" s="17"/>
      <c r="N691" s="17">
        <v>0.45043937626554198</v>
      </c>
      <c r="O691" s="17">
        <v>0.37639342264636799</v>
      </c>
      <c r="P691" s="17">
        <v>0.366028642667097</v>
      </c>
      <c r="Q691" s="17">
        <v>0.43323747295638199</v>
      </c>
      <c r="R691" s="17"/>
      <c r="S691" s="17">
        <v>0.44355048810846998</v>
      </c>
      <c r="T691" s="17">
        <v>0.44097463773461598</v>
      </c>
      <c r="U691" s="17">
        <v>0.45688603128680999</v>
      </c>
      <c r="V691" s="17">
        <v>0.39710917546811503</v>
      </c>
      <c r="W691" s="17">
        <v>0.39953944321160501</v>
      </c>
      <c r="X691" s="17">
        <v>0.39008814901449901</v>
      </c>
      <c r="Y691" s="17">
        <v>0.454160226265508</v>
      </c>
      <c r="Z691" s="17">
        <v>0.40274045230598299</v>
      </c>
      <c r="AA691" s="17">
        <v>0.46188152964062001</v>
      </c>
      <c r="AB691" s="17"/>
      <c r="AC691" s="17">
        <v>0.48878992103597302</v>
      </c>
      <c r="AD691" s="17">
        <v>0.41596804860027298</v>
      </c>
      <c r="AE691" s="17">
        <v>0.43039699446208501</v>
      </c>
      <c r="AF691" s="17">
        <v>0.48678062066843902</v>
      </c>
      <c r="AG691" s="17">
        <v>0.361983419998817</v>
      </c>
      <c r="AH691" s="17">
        <v>0.41538146864389602</v>
      </c>
      <c r="AI691" s="17">
        <v>0.42981629993033599</v>
      </c>
      <c r="AJ691" s="17">
        <v>0.42125220604783198</v>
      </c>
      <c r="AK691" s="17">
        <v>0.55665645668435504</v>
      </c>
      <c r="AL691" s="17">
        <v>0.39613209274651001</v>
      </c>
      <c r="AM691" s="17"/>
      <c r="AN691" s="17">
        <v>0.449207472864246</v>
      </c>
      <c r="AO691" s="17">
        <v>0.402620462965809</v>
      </c>
      <c r="AP691" s="17"/>
      <c r="AQ691" s="17">
        <v>0.44563720618205699</v>
      </c>
      <c r="AR691" s="17">
        <v>0.41842717047111899</v>
      </c>
      <c r="AS691" s="17"/>
      <c r="AT691" s="17">
        <v>0.44900338870398299</v>
      </c>
      <c r="AU691" s="17">
        <v>0.34471576993365799</v>
      </c>
      <c r="AV691" s="17"/>
      <c r="AW691" s="17">
        <v>0.40863627345405901</v>
      </c>
      <c r="AX691" s="17">
        <v>0.45797453750502098</v>
      </c>
      <c r="AY691" s="17"/>
      <c r="AZ691" s="17">
        <v>0.42293276120359302</v>
      </c>
      <c r="BA691" s="17">
        <v>0.43974404747031398</v>
      </c>
    </row>
    <row r="692" spans="2:53" x14ac:dyDescent="0.35">
      <c r="B692" t="s">
        <v>271</v>
      </c>
      <c r="C692" s="17">
        <v>0.20959057657021299</v>
      </c>
      <c r="D692" s="17">
        <v>0.19142438658534899</v>
      </c>
      <c r="E692" s="17">
        <v>0.227945327264654</v>
      </c>
      <c r="F692" s="17"/>
      <c r="G692" s="17">
        <v>9.9513736517201704E-2</v>
      </c>
      <c r="H692" s="17">
        <v>0.11228924986544001</v>
      </c>
      <c r="I692" s="17">
        <v>0.14206915487598501</v>
      </c>
      <c r="J692" s="17">
        <v>0.24197180853964001</v>
      </c>
      <c r="K692" s="17">
        <v>0.39969554651751199</v>
      </c>
      <c r="L692" s="17">
        <v>0.332406194306752</v>
      </c>
      <c r="M692" s="17"/>
      <c r="N692" s="17">
        <v>0.18289638859297899</v>
      </c>
      <c r="O692" s="17">
        <v>0.300299538106927</v>
      </c>
      <c r="P692" s="17">
        <v>0.28756761574594703</v>
      </c>
      <c r="Q692" s="17">
        <v>0.229274990732837</v>
      </c>
      <c r="R692" s="17"/>
      <c r="S692" s="17">
        <v>0.15880432595391999</v>
      </c>
      <c r="T692" s="17">
        <v>0.228527221013961</v>
      </c>
      <c r="U692" s="17">
        <v>0.25289460889655202</v>
      </c>
      <c r="V692" s="17">
        <v>0.211781896016802</v>
      </c>
      <c r="W692" s="17">
        <v>0.214224619169229</v>
      </c>
      <c r="X692" s="17">
        <v>0.18848476869741601</v>
      </c>
      <c r="Y692" s="17">
        <v>0.22606158272405799</v>
      </c>
      <c r="Z692" s="17">
        <v>0.158997784747964</v>
      </c>
      <c r="AA692" s="17">
        <v>0.23355982073999301</v>
      </c>
      <c r="AB692" s="17"/>
      <c r="AC692" s="17">
        <v>0.17577551313231299</v>
      </c>
      <c r="AD692" s="17">
        <v>0.30695719126505799</v>
      </c>
      <c r="AE692" s="17">
        <v>0.185061082213443</v>
      </c>
      <c r="AF692" s="17">
        <v>0.11896954563830001</v>
      </c>
      <c r="AG692" s="17">
        <v>0.15624209547012299</v>
      </c>
      <c r="AH692" s="17">
        <v>0.197304119182906</v>
      </c>
      <c r="AI692" s="17">
        <v>0.25588105057813598</v>
      </c>
      <c r="AJ692" s="17">
        <v>0.20594137869264001</v>
      </c>
      <c r="AK692" s="17">
        <v>0.17455463089133799</v>
      </c>
      <c r="AL692" s="17">
        <v>0.29726951003982599</v>
      </c>
      <c r="AM692" s="17"/>
      <c r="AN692" s="17">
        <v>9.2917826435661696E-2</v>
      </c>
      <c r="AO692" s="17">
        <v>0.36809223264426399</v>
      </c>
      <c r="AP692" s="17"/>
      <c r="AQ692" s="17">
        <v>0.117452355506213</v>
      </c>
      <c r="AR692" s="17">
        <v>0.33418934974733799</v>
      </c>
      <c r="AS692" s="17"/>
      <c r="AT692" s="17">
        <v>0.18393815638143801</v>
      </c>
      <c r="AU692" s="17">
        <v>0.35156361366945599</v>
      </c>
      <c r="AV692" s="17"/>
      <c r="AW692" s="17">
        <v>0.21314663020493499</v>
      </c>
      <c r="AX692" s="17">
        <v>0.206691081999441</v>
      </c>
      <c r="AY692" s="17"/>
      <c r="AZ692" s="17">
        <v>9.4609867122500094E-2</v>
      </c>
      <c r="BA692" s="17">
        <v>0.321850208424944</v>
      </c>
    </row>
    <row r="693" spans="2:53" x14ac:dyDescent="0.35">
      <c r="B693" t="s">
        <v>69</v>
      </c>
      <c r="C693" s="17">
        <v>3.1101760034488699E-2</v>
      </c>
      <c r="D693" s="17">
        <v>2.82146288892462E-2</v>
      </c>
      <c r="E693" s="17">
        <v>3.4016872252996697E-2</v>
      </c>
      <c r="F693" s="17"/>
      <c r="G693" s="17">
        <v>2.9608353204741401E-2</v>
      </c>
      <c r="H693" s="17">
        <v>1.58793426909399E-2</v>
      </c>
      <c r="I693" s="17">
        <v>2.13559762362447E-2</v>
      </c>
      <c r="J693" s="17">
        <v>2.7701313409554E-2</v>
      </c>
      <c r="K693" s="17">
        <v>5.2061142545370802E-2</v>
      </c>
      <c r="L693" s="17">
        <v>7.9306199514679293E-2</v>
      </c>
      <c r="M693" s="17"/>
      <c r="N693" s="17">
        <v>1.7162362524413902E-2</v>
      </c>
      <c r="O693" s="17">
        <v>7.3860357193935494E-2</v>
      </c>
      <c r="P693" s="17">
        <v>5.7021343308512502E-2</v>
      </c>
      <c r="Q693" s="17">
        <v>6.3658709428903906E-2</v>
      </c>
      <c r="R693" s="17"/>
      <c r="S693" s="17">
        <v>2.0852308734619001E-2</v>
      </c>
      <c r="T693" s="17">
        <v>4.53158545923181E-2</v>
      </c>
      <c r="U693" s="17">
        <v>4.5331426409357403E-2</v>
      </c>
      <c r="V693" s="17">
        <v>2.64546151449188E-2</v>
      </c>
      <c r="W693" s="17">
        <v>4.02526489210287E-2</v>
      </c>
      <c r="X693" s="17">
        <v>2.75907561424629E-2</v>
      </c>
      <c r="Y693" s="17">
        <v>4.0501968251370798E-2</v>
      </c>
      <c r="Z693" s="17">
        <v>1.3362911543357199E-2</v>
      </c>
      <c r="AA693" s="17">
        <v>1.51955059546037E-2</v>
      </c>
      <c r="AB693" s="17"/>
      <c r="AC693" s="17">
        <v>3.3317608920153202E-2</v>
      </c>
      <c r="AD693" s="17">
        <v>1.7469948470440599E-2</v>
      </c>
      <c r="AE693" s="17">
        <v>1.48759261511159E-2</v>
      </c>
      <c r="AF693" s="17">
        <v>1.5865240274045501E-2</v>
      </c>
      <c r="AG693" s="17">
        <v>4.4599097602859197E-2</v>
      </c>
      <c r="AH693" s="17">
        <v>5.17161508656028E-2</v>
      </c>
      <c r="AI693" s="17">
        <v>2.1985123657534501E-2</v>
      </c>
      <c r="AJ693" s="17">
        <v>1.1638783739589599E-2</v>
      </c>
      <c r="AK693" s="17">
        <v>0</v>
      </c>
      <c r="AL693" s="17">
        <v>5.2520659226847101E-2</v>
      </c>
      <c r="AM693" s="17"/>
      <c r="AN693" s="17">
        <v>9.5015429976257702E-3</v>
      </c>
      <c r="AO693" s="17">
        <v>5.2972787189472299E-2</v>
      </c>
      <c r="AP693" s="17"/>
      <c r="AQ693" s="17">
        <v>1.82673011763811E-2</v>
      </c>
      <c r="AR693" s="17">
        <v>4.1331222233571101E-2</v>
      </c>
      <c r="AS693" s="17"/>
      <c r="AT693" s="17">
        <v>1.95401396149762E-2</v>
      </c>
      <c r="AU693" s="17">
        <v>8.7143398746391196E-2</v>
      </c>
      <c r="AV693" s="17"/>
      <c r="AW693" s="17">
        <v>3.7058131884412697E-2</v>
      </c>
      <c r="AX693" s="17">
        <v>2.1882901244833702E-2</v>
      </c>
      <c r="AY693" s="17"/>
      <c r="AZ693" s="17">
        <v>7.3849820764669404E-3</v>
      </c>
      <c r="BA693" s="17">
        <v>5.4257268250922502E-2</v>
      </c>
    </row>
    <row r="694" spans="2:53" x14ac:dyDescent="0.35">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row>
    <row r="695" spans="2:53" x14ac:dyDescent="0.35">
      <c r="B695" s="6" t="s">
        <v>279</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row>
    <row r="696" spans="2:53" x14ac:dyDescent="0.35">
      <c r="B696" s="24" t="s">
        <v>72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row>
    <row r="697" spans="2:53" x14ac:dyDescent="0.35">
      <c r="B697" t="s">
        <v>269</v>
      </c>
      <c r="C697" s="17">
        <v>0.46952918159663898</v>
      </c>
      <c r="D697" s="17">
        <v>0.49082132905670101</v>
      </c>
      <c r="E697" s="17">
        <v>0.44775978920983101</v>
      </c>
      <c r="F697" s="17"/>
      <c r="G697" s="17">
        <v>0.52227927858027701</v>
      </c>
      <c r="H697" s="17">
        <v>0.60857446722807196</v>
      </c>
      <c r="I697" s="17">
        <v>0.52359943421092203</v>
      </c>
      <c r="J697" s="17">
        <v>0.44393539314355901</v>
      </c>
      <c r="K697" s="17">
        <v>0.297226063733943</v>
      </c>
      <c r="L697" s="17">
        <v>0.25854901093951799</v>
      </c>
      <c r="M697" s="17"/>
      <c r="N697" s="17">
        <v>0.51331991685700196</v>
      </c>
      <c r="O697" s="17">
        <v>0.31589045558389001</v>
      </c>
      <c r="P697" s="17">
        <v>0.40796763678943798</v>
      </c>
      <c r="Q697" s="17">
        <v>0.30342349709122401</v>
      </c>
      <c r="R697" s="17"/>
      <c r="S697" s="17">
        <v>0.54719134682141601</v>
      </c>
      <c r="T697" s="17">
        <v>0.44815136119051202</v>
      </c>
      <c r="U697" s="17">
        <v>0.39631514699128001</v>
      </c>
      <c r="V697" s="17">
        <v>0.48941035127652799</v>
      </c>
      <c r="W697" s="17">
        <v>0.51534969347691695</v>
      </c>
      <c r="X697" s="17">
        <v>0.47053515523167599</v>
      </c>
      <c r="Y697" s="17">
        <v>0.39638110164006901</v>
      </c>
      <c r="Z697" s="17">
        <v>0.49069554828837098</v>
      </c>
      <c r="AA697" s="17">
        <v>0.45515679193296599</v>
      </c>
      <c r="AB697" s="17"/>
      <c r="AC697" s="17">
        <v>0.50167031929683203</v>
      </c>
      <c r="AD697" s="17">
        <v>0.32931568074940798</v>
      </c>
      <c r="AE697" s="17">
        <v>0.466532114614916</v>
      </c>
      <c r="AF697" s="17">
        <v>0.51283508036650005</v>
      </c>
      <c r="AG697" s="17">
        <v>0.54080026147156601</v>
      </c>
      <c r="AH697" s="17">
        <v>0.51671050225897897</v>
      </c>
      <c r="AI697" s="17">
        <v>0.44694796870286302</v>
      </c>
      <c r="AJ697" s="17">
        <v>0.52624212461864595</v>
      </c>
      <c r="AK697" s="17">
        <v>0.66867351806432196</v>
      </c>
      <c r="AL697" s="17">
        <v>0.38024638392740101</v>
      </c>
      <c r="AM697" s="17"/>
      <c r="AN697" s="17">
        <v>0.60939539089541195</v>
      </c>
      <c r="AO697" s="17">
        <v>0.29526251787596802</v>
      </c>
      <c r="AP697" s="17"/>
      <c r="AQ697" s="17">
        <v>0.57061511820604505</v>
      </c>
      <c r="AR697" s="17">
        <v>0.33633929213043001</v>
      </c>
      <c r="AS697" s="17"/>
      <c r="AT697" s="17">
        <v>0.49534301177877199</v>
      </c>
      <c r="AU697" s="17">
        <v>0.324825505047662</v>
      </c>
      <c r="AV697" s="17"/>
      <c r="AW697" s="17">
        <v>0.46623502891701901</v>
      </c>
      <c r="AX697" s="17">
        <v>0.47609288645060199</v>
      </c>
      <c r="AY697" s="17"/>
      <c r="AZ697" s="17">
        <v>0.62430190945465602</v>
      </c>
      <c r="BA697" s="17">
        <v>0.31841922990170402</v>
      </c>
    </row>
    <row r="698" spans="2:53" x14ac:dyDescent="0.35">
      <c r="B698" t="s">
        <v>270</v>
      </c>
      <c r="C698" s="17">
        <v>0.36601970288423902</v>
      </c>
      <c r="D698" s="17">
        <v>0.37352617127585502</v>
      </c>
      <c r="E698" s="17">
        <v>0.35884252921472098</v>
      </c>
      <c r="F698" s="17"/>
      <c r="G698" s="17">
        <v>0.38279042175514999</v>
      </c>
      <c r="H698" s="17">
        <v>0.29725085563014803</v>
      </c>
      <c r="I698" s="17">
        <v>0.37314815284762798</v>
      </c>
      <c r="J698" s="17">
        <v>0.36035761546256301</v>
      </c>
      <c r="K698" s="17">
        <v>0.40257285551990002</v>
      </c>
      <c r="L698" s="17">
        <v>0.469512748502729</v>
      </c>
      <c r="M698" s="17"/>
      <c r="N698" s="17">
        <v>0.36182798842914898</v>
      </c>
      <c r="O698" s="17">
        <v>0.42497310350739698</v>
      </c>
      <c r="P698" s="17">
        <v>0.325054902593508</v>
      </c>
      <c r="Q698" s="17">
        <v>0.39718238715356402</v>
      </c>
      <c r="R698" s="17"/>
      <c r="S698" s="17">
        <v>0.33896298452396401</v>
      </c>
      <c r="T698" s="17">
        <v>0.371870206088874</v>
      </c>
      <c r="U698" s="17">
        <v>0.37123850295091698</v>
      </c>
      <c r="V698" s="17">
        <v>0.34781347481986502</v>
      </c>
      <c r="W698" s="17">
        <v>0.34598328866601502</v>
      </c>
      <c r="X698" s="17">
        <v>0.395860803930212</v>
      </c>
      <c r="Y698" s="17">
        <v>0.40298263833150499</v>
      </c>
      <c r="Z698" s="17">
        <v>0.34117186216089601</v>
      </c>
      <c r="AA698" s="17">
        <v>0.37555748671205202</v>
      </c>
      <c r="AB698" s="17"/>
      <c r="AC698" s="17">
        <v>0.38158561584384998</v>
      </c>
      <c r="AD698" s="17">
        <v>0.42579758159858699</v>
      </c>
      <c r="AE698" s="17">
        <v>0.40784417574023701</v>
      </c>
      <c r="AF698" s="17">
        <v>0.40086601382158898</v>
      </c>
      <c r="AG698" s="17">
        <v>0.28531732028583501</v>
      </c>
      <c r="AH698" s="17">
        <v>0.34077544982067598</v>
      </c>
      <c r="AI698" s="17">
        <v>0.35863509874354099</v>
      </c>
      <c r="AJ698" s="17">
        <v>0.30391614095097502</v>
      </c>
      <c r="AK698" s="17">
        <v>0.27948522952229699</v>
      </c>
      <c r="AL698" s="17">
        <v>0.386150949552718</v>
      </c>
      <c r="AM698" s="17"/>
      <c r="AN698" s="17">
        <v>0.33281437131330699</v>
      </c>
      <c r="AO698" s="17">
        <v>0.40418079812311303</v>
      </c>
      <c r="AP698" s="17"/>
      <c r="AQ698" s="17">
        <v>0.343001115466193</v>
      </c>
      <c r="AR698" s="17">
        <v>0.39982064794474198</v>
      </c>
      <c r="AS698" s="17"/>
      <c r="AT698" s="17">
        <v>0.36980507914236599</v>
      </c>
      <c r="AU698" s="17">
        <v>0.35496819938082802</v>
      </c>
      <c r="AV698" s="17"/>
      <c r="AW698" s="17">
        <v>0.35260406056522098</v>
      </c>
      <c r="AX698" s="17">
        <v>0.38023275217963898</v>
      </c>
      <c r="AY698" s="17"/>
      <c r="AZ698" s="17">
        <v>0.319064843911045</v>
      </c>
      <c r="BA698" s="17">
        <v>0.41186335098347598</v>
      </c>
    </row>
    <row r="699" spans="2:53" x14ac:dyDescent="0.35">
      <c r="B699" t="s">
        <v>271</v>
      </c>
      <c r="C699" s="17">
        <v>0.13764682869103501</v>
      </c>
      <c r="D699" s="17">
        <v>0.115221648009636</v>
      </c>
      <c r="E699" s="17">
        <v>0.16019584484153601</v>
      </c>
      <c r="F699" s="17"/>
      <c r="G699" s="17">
        <v>6.9982481463378599E-2</v>
      </c>
      <c r="H699" s="17">
        <v>7.4024526020686696E-2</v>
      </c>
      <c r="I699" s="17">
        <v>8.9186895882632802E-2</v>
      </c>
      <c r="J699" s="17">
        <v>0.17160746099787799</v>
      </c>
      <c r="K699" s="17">
        <v>0.25675346567430302</v>
      </c>
      <c r="L699" s="17">
        <v>0.203738155508494</v>
      </c>
      <c r="M699" s="17"/>
      <c r="N699" s="17">
        <v>0.11082324583700701</v>
      </c>
      <c r="O699" s="17">
        <v>0.18932941754233901</v>
      </c>
      <c r="P699" s="17">
        <v>0.22381419371733399</v>
      </c>
      <c r="Q699" s="17">
        <v>0.23533824875204001</v>
      </c>
      <c r="R699" s="17"/>
      <c r="S699" s="17">
        <v>8.6722605120377896E-2</v>
      </c>
      <c r="T699" s="17">
        <v>0.139269348748913</v>
      </c>
      <c r="U699" s="17">
        <v>0.197145580121597</v>
      </c>
      <c r="V699" s="17">
        <v>0.147597112820677</v>
      </c>
      <c r="W699" s="17">
        <v>0.102848871064898</v>
      </c>
      <c r="X699" s="17">
        <v>0.10803776199784</v>
      </c>
      <c r="Y699" s="17">
        <v>0.175047464158129</v>
      </c>
      <c r="Z699" s="17">
        <v>0.16813258955073301</v>
      </c>
      <c r="AA699" s="17">
        <v>0.15072784828970401</v>
      </c>
      <c r="AB699" s="17"/>
      <c r="AC699" s="17">
        <v>9.3499673583885806E-2</v>
      </c>
      <c r="AD699" s="17">
        <v>0.22741678918156499</v>
      </c>
      <c r="AE699" s="17">
        <v>0.10071445044117799</v>
      </c>
      <c r="AF699" s="17">
        <v>7.7986909046478994E-2</v>
      </c>
      <c r="AG699" s="17">
        <v>0.12835472993743399</v>
      </c>
      <c r="AH699" s="17">
        <v>7.8139222678516404E-2</v>
      </c>
      <c r="AI699" s="17">
        <v>0.17413680927261799</v>
      </c>
      <c r="AJ699" s="17">
        <v>0.149507176803169</v>
      </c>
      <c r="AK699" s="17">
        <v>5.1841252413380598E-2</v>
      </c>
      <c r="AL699" s="17">
        <v>0.21953661595846799</v>
      </c>
      <c r="AM699" s="17"/>
      <c r="AN699" s="17">
        <v>5.19260722686865E-2</v>
      </c>
      <c r="AO699" s="17">
        <v>0.250177628238831</v>
      </c>
      <c r="AP699" s="17"/>
      <c r="AQ699" s="17">
        <v>7.1527290793336695E-2</v>
      </c>
      <c r="AR699" s="17">
        <v>0.22541894764393799</v>
      </c>
      <c r="AS699" s="17"/>
      <c r="AT699" s="17">
        <v>0.118996361149147</v>
      </c>
      <c r="AU699" s="17">
        <v>0.244166253852072</v>
      </c>
      <c r="AV699" s="17"/>
      <c r="AW699" s="17">
        <v>0.14574576304075801</v>
      </c>
      <c r="AX699" s="17">
        <v>0.128779344710828</v>
      </c>
      <c r="AY699" s="17"/>
      <c r="AZ699" s="17">
        <v>5.2013583561010802E-2</v>
      </c>
      <c r="BA699" s="17">
        <v>0.22125351905672699</v>
      </c>
    </row>
    <row r="700" spans="2:53" x14ac:dyDescent="0.35">
      <c r="B700" t="s">
        <v>69</v>
      </c>
      <c r="C700" s="17">
        <v>2.6804286828086499E-2</v>
      </c>
      <c r="D700" s="17">
        <v>2.0430851657807399E-2</v>
      </c>
      <c r="E700" s="17">
        <v>3.3201836733912297E-2</v>
      </c>
      <c r="F700" s="17"/>
      <c r="G700" s="17">
        <v>2.4947818201194499E-2</v>
      </c>
      <c r="H700" s="17">
        <v>2.0150151121093599E-2</v>
      </c>
      <c r="I700" s="17">
        <v>1.40655170588173E-2</v>
      </c>
      <c r="J700" s="17">
        <v>2.4099530395998901E-2</v>
      </c>
      <c r="K700" s="17">
        <v>4.34476150718539E-2</v>
      </c>
      <c r="L700" s="17">
        <v>6.8200085049260104E-2</v>
      </c>
      <c r="M700" s="17"/>
      <c r="N700" s="17">
        <v>1.40288488768422E-2</v>
      </c>
      <c r="O700" s="17">
        <v>6.9807023366373497E-2</v>
      </c>
      <c r="P700" s="17">
        <v>4.3163266899719402E-2</v>
      </c>
      <c r="Q700" s="17">
        <v>6.4055867003171604E-2</v>
      </c>
      <c r="R700" s="17"/>
      <c r="S700" s="17">
        <v>2.7123063534241699E-2</v>
      </c>
      <c r="T700" s="17">
        <v>4.0709083971700699E-2</v>
      </c>
      <c r="U700" s="17">
        <v>3.5300769936205803E-2</v>
      </c>
      <c r="V700" s="17">
        <v>1.5179061082929501E-2</v>
      </c>
      <c r="W700" s="17">
        <v>3.5818146792170297E-2</v>
      </c>
      <c r="X700" s="17">
        <v>2.5566278840272801E-2</v>
      </c>
      <c r="Y700" s="17">
        <v>2.55887958702972E-2</v>
      </c>
      <c r="Z700" s="17">
        <v>0</v>
      </c>
      <c r="AA700" s="17">
        <v>1.8557873065279E-2</v>
      </c>
      <c r="AB700" s="17"/>
      <c r="AC700" s="17">
        <v>2.3244391275432201E-2</v>
      </c>
      <c r="AD700" s="17">
        <v>1.7469948470440599E-2</v>
      </c>
      <c r="AE700" s="17">
        <v>2.4909259203669001E-2</v>
      </c>
      <c r="AF700" s="17">
        <v>8.3119967654319196E-3</v>
      </c>
      <c r="AG700" s="17">
        <v>4.5527688305165098E-2</v>
      </c>
      <c r="AH700" s="17">
        <v>6.4374825241827902E-2</v>
      </c>
      <c r="AI700" s="17">
        <v>2.0280123280977499E-2</v>
      </c>
      <c r="AJ700" s="17">
        <v>2.03345576272102E-2</v>
      </c>
      <c r="AK700" s="17">
        <v>0</v>
      </c>
      <c r="AL700" s="17">
        <v>1.40660505614131E-2</v>
      </c>
      <c r="AM700" s="17"/>
      <c r="AN700" s="17">
        <v>5.8641655225943699E-3</v>
      </c>
      <c r="AO700" s="17">
        <v>5.0379055762088003E-2</v>
      </c>
      <c r="AP700" s="17"/>
      <c r="AQ700" s="17">
        <v>1.4856475534424299E-2</v>
      </c>
      <c r="AR700" s="17">
        <v>3.8421112280890297E-2</v>
      </c>
      <c r="AS700" s="17"/>
      <c r="AT700" s="17">
        <v>1.58555479297149E-2</v>
      </c>
      <c r="AU700" s="17">
        <v>7.6040041719438303E-2</v>
      </c>
      <c r="AV700" s="17"/>
      <c r="AW700" s="17">
        <v>3.5415147477002397E-2</v>
      </c>
      <c r="AX700" s="17">
        <v>1.48950166589309E-2</v>
      </c>
      <c r="AY700" s="17"/>
      <c r="AZ700" s="17">
        <v>4.6196630732885397E-3</v>
      </c>
      <c r="BA700" s="17">
        <v>4.8463900058093902E-2</v>
      </c>
    </row>
    <row r="701" spans="2:53" x14ac:dyDescent="0.35">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row>
    <row r="702" spans="2:53" x14ac:dyDescent="0.35">
      <c r="B702" s="6" t="s">
        <v>280</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row>
    <row r="703" spans="2:53" x14ac:dyDescent="0.35">
      <c r="B703" s="24" t="s">
        <v>72</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row>
    <row r="704" spans="2:53" x14ac:dyDescent="0.35">
      <c r="B704" t="s">
        <v>269</v>
      </c>
      <c r="C704" s="17">
        <v>0.431353790789476</v>
      </c>
      <c r="D704" s="17">
        <v>0.45279942942024998</v>
      </c>
      <c r="E704" s="17">
        <v>0.40975676959392299</v>
      </c>
      <c r="F704" s="17"/>
      <c r="G704" s="17">
        <v>0.49321594406486502</v>
      </c>
      <c r="H704" s="17">
        <v>0.522129626306714</v>
      </c>
      <c r="I704" s="17">
        <v>0.44934106193239698</v>
      </c>
      <c r="J704" s="17">
        <v>0.428957497261166</v>
      </c>
      <c r="K704" s="17">
        <v>0.33218221393508301</v>
      </c>
      <c r="L704" s="17">
        <v>0.27043684254662897</v>
      </c>
      <c r="M704" s="17"/>
      <c r="N704" s="17">
        <v>0.46464180279122103</v>
      </c>
      <c r="O704" s="17">
        <v>0.35520938107882</v>
      </c>
      <c r="P704" s="17">
        <v>0.35478780054725101</v>
      </c>
      <c r="Q704" s="17">
        <v>0.29058412832703001</v>
      </c>
      <c r="R704" s="17"/>
      <c r="S704" s="17">
        <v>0.50681745447150495</v>
      </c>
      <c r="T704" s="17">
        <v>0.39924714943730499</v>
      </c>
      <c r="U704" s="17">
        <v>0.36342530305975101</v>
      </c>
      <c r="V704" s="17">
        <v>0.41770852305356099</v>
      </c>
      <c r="W704" s="17">
        <v>0.50895453481709996</v>
      </c>
      <c r="X704" s="17">
        <v>0.45651418725388498</v>
      </c>
      <c r="Y704" s="17">
        <v>0.37723038223937999</v>
      </c>
      <c r="Z704" s="17">
        <v>0.47344381469681901</v>
      </c>
      <c r="AA704" s="17">
        <v>0.39398564804137298</v>
      </c>
      <c r="AB704" s="17"/>
      <c r="AC704" s="17">
        <v>0.44146991335415497</v>
      </c>
      <c r="AD704" s="17">
        <v>0.27976064651194998</v>
      </c>
      <c r="AE704" s="17">
        <v>0.54660681888025198</v>
      </c>
      <c r="AF704" s="17">
        <v>0.55382624585907603</v>
      </c>
      <c r="AG704" s="17">
        <v>0.40337909690073198</v>
      </c>
      <c r="AH704" s="17">
        <v>0.37474350793861899</v>
      </c>
      <c r="AI704" s="17">
        <v>0.38236964841231902</v>
      </c>
      <c r="AJ704" s="17">
        <v>0.341939554530444</v>
      </c>
      <c r="AK704" s="17">
        <v>0.40689072686914801</v>
      </c>
      <c r="AL704" s="17">
        <v>0.41079072367938901</v>
      </c>
      <c r="AM704" s="17"/>
      <c r="AN704" s="17">
        <v>0.50411283172671595</v>
      </c>
      <c r="AO704" s="17">
        <v>0.33891937590362398</v>
      </c>
      <c r="AP704" s="17"/>
      <c r="AQ704" s="17">
        <v>0.51628641304257505</v>
      </c>
      <c r="AR704" s="17">
        <v>0.320422502779107</v>
      </c>
      <c r="AS704" s="17"/>
      <c r="AT704" s="17">
        <v>0.46250764348856799</v>
      </c>
      <c r="AU704" s="17">
        <v>0.25471343608688002</v>
      </c>
      <c r="AV704" s="17"/>
      <c r="AW704" s="17">
        <v>0.44095172610322397</v>
      </c>
      <c r="AX704" s="17">
        <v>0.42263264507595599</v>
      </c>
      <c r="AY704" s="17"/>
      <c r="AZ704" s="17">
        <v>0.55632759582939495</v>
      </c>
      <c r="BA704" s="17">
        <v>0.30933755508651201</v>
      </c>
    </row>
    <row r="705" spans="2:53" x14ac:dyDescent="0.35">
      <c r="B705" t="s">
        <v>270</v>
      </c>
      <c r="C705" s="17">
        <v>0.38679017927529902</v>
      </c>
      <c r="D705" s="17">
        <v>0.37327394867475799</v>
      </c>
      <c r="E705" s="17">
        <v>0.40029418332366801</v>
      </c>
      <c r="F705" s="17"/>
      <c r="G705" s="17">
        <v>0.34143147103701199</v>
      </c>
      <c r="H705" s="17">
        <v>0.375185609618295</v>
      </c>
      <c r="I705" s="17">
        <v>0.40558931073444898</v>
      </c>
      <c r="J705" s="17">
        <v>0.39477456603792299</v>
      </c>
      <c r="K705" s="17">
        <v>0.38713341134665302</v>
      </c>
      <c r="L705" s="17">
        <v>0.35703209440943601</v>
      </c>
      <c r="M705" s="17"/>
      <c r="N705" s="17">
        <v>0.39437813048202802</v>
      </c>
      <c r="O705" s="17">
        <v>0.35730086938045003</v>
      </c>
      <c r="P705" s="17">
        <v>0.33247046614661602</v>
      </c>
      <c r="Q705" s="17">
        <v>0.49164837276627499</v>
      </c>
      <c r="R705" s="17"/>
      <c r="S705" s="17">
        <v>0.37182475359360101</v>
      </c>
      <c r="T705" s="17">
        <v>0.35933487264192898</v>
      </c>
      <c r="U705" s="17">
        <v>0.42438313145518702</v>
      </c>
      <c r="V705" s="17">
        <v>0.41785352299442502</v>
      </c>
      <c r="W705" s="17">
        <v>0.32346864829254202</v>
      </c>
      <c r="X705" s="17">
        <v>0.38274218439337898</v>
      </c>
      <c r="Y705" s="17">
        <v>0.43533642853592502</v>
      </c>
      <c r="Z705" s="17">
        <v>0.31410675394353499</v>
      </c>
      <c r="AA705" s="17">
        <v>0.42140341797504299</v>
      </c>
      <c r="AB705" s="17"/>
      <c r="AC705" s="17">
        <v>0.43511093462147299</v>
      </c>
      <c r="AD705" s="17">
        <v>0.44851383392531002</v>
      </c>
      <c r="AE705" s="17">
        <v>0.35962913417933401</v>
      </c>
      <c r="AF705" s="17">
        <v>0.36139040844026199</v>
      </c>
      <c r="AG705" s="17">
        <v>0.39416051938629099</v>
      </c>
      <c r="AH705" s="17">
        <v>0.40889661673426397</v>
      </c>
      <c r="AI705" s="17">
        <v>0.37442077121192802</v>
      </c>
      <c r="AJ705" s="17">
        <v>0.470404705484603</v>
      </c>
      <c r="AK705" s="17">
        <v>0.40591639236083199</v>
      </c>
      <c r="AL705" s="17">
        <v>0.36493087563861798</v>
      </c>
      <c r="AM705" s="17"/>
      <c r="AN705" s="17">
        <v>0.388647514481056</v>
      </c>
      <c r="AO705" s="17">
        <v>0.38373732422338103</v>
      </c>
      <c r="AP705" s="17"/>
      <c r="AQ705" s="17">
        <v>0.36399832621632799</v>
      </c>
      <c r="AR705" s="17">
        <v>0.41483462935929299</v>
      </c>
      <c r="AS705" s="17"/>
      <c r="AT705" s="17">
        <v>0.38341174069616701</v>
      </c>
      <c r="AU705" s="17">
        <v>0.40729028045996402</v>
      </c>
      <c r="AV705" s="17"/>
      <c r="AW705" s="17">
        <v>0.384244393986927</v>
      </c>
      <c r="AX705" s="17">
        <v>0.38889235906452901</v>
      </c>
      <c r="AY705" s="17"/>
      <c r="AZ705" s="17">
        <v>0.36367550242532698</v>
      </c>
      <c r="BA705" s="17">
        <v>0.40935783541590398</v>
      </c>
    </row>
    <row r="706" spans="2:53" x14ac:dyDescent="0.35">
      <c r="B706" t="s">
        <v>271</v>
      </c>
      <c r="C706" s="17">
        <v>0.15965959361087301</v>
      </c>
      <c r="D706" s="17">
        <v>0.15641270576461699</v>
      </c>
      <c r="E706" s="17">
        <v>0.16305012132591501</v>
      </c>
      <c r="F706" s="17"/>
      <c r="G706" s="17">
        <v>0.145624461240589</v>
      </c>
      <c r="H706" s="17">
        <v>8.97639056315052E-2</v>
      </c>
      <c r="I706" s="17">
        <v>0.130307764434129</v>
      </c>
      <c r="J706" s="17">
        <v>0.15790088270263</v>
      </c>
      <c r="K706" s="17">
        <v>0.237585527510212</v>
      </c>
      <c r="L706" s="17">
        <v>0.32550987299096401</v>
      </c>
      <c r="M706" s="17"/>
      <c r="N706" s="17">
        <v>0.12802186676247199</v>
      </c>
      <c r="O706" s="17">
        <v>0.25223211158723802</v>
      </c>
      <c r="P706" s="17">
        <v>0.271008825929208</v>
      </c>
      <c r="Q706" s="17">
        <v>0.154108789477792</v>
      </c>
      <c r="R706" s="17"/>
      <c r="S706" s="17">
        <v>0.108994275839843</v>
      </c>
      <c r="T706" s="17">
        <v>0.20070889394906499</v>
      </c>
      <c r="U706" s="17">
        <v>0.18952585272851799</v>
      </c>
      <c r="V706" s="17">
        <v>0.15496916448930101</v>
      </c>
      <c r="W706" s="17">
        <v>0.13849595534276399</v>
      </c>
      <c r="X706" s="17">
        <v>0.141100397216815</v>
      </c>
      <c r="Y706" s="17">
        <v>0.146931221188253</v>
      </c>
      <c r="Z706" s="17">
        <v>0.199086519816289</v>
      </c>
      <c r="AA706" s="17">
        <v>0.17614016217278999</v>
      </c>
      <c r="AB706" s="17"/>
      <c r="AC706" s="17">
        <v>0.116958846597428</v>
      </c>
      <c r="AD706" s="17">
        <v>0.25425557109230001</v>
      </c>
      <c r="AE706" s="17">
        <v>8.3584789096437601E-2</v>
      </c>
      <c r="AF706" s="17">
        <v>7.5484892209891893E-2</v>
      </c>
      <c r="AG706" s="17">
        <v>0.1742693096365</v>
      </c>
      <c r="AH706" s="17">
        <v>0.16464372446151501</v>
      </c>
      <c r="AI706" s="17">
        <v>0.22462537696409199</v>
      </c>
      <c r="AJ706" s="17">
        <v>0.187655739984953</v>
      </c>
      <c r="AK706" s="17">
        <v>0.18719288077002</v>
      </c>
      <c r="AL706" s="17">
        <v>0.200309409819803</v>
      </c>
      <c r="AM706" s="17"/>
      <c r="AN706" s="17">
        <v>0.102246979380264</v>
      </c>
      <c r="AO706" s="17">
        <v>0.238703681987321</v>
      </c>
      <c r="AP706" s="17"/>
      <c r="AQ706" s="17">
        <v>0.109452936439817</v>
      </c>
      <c r="AR706" s="17">
        <v>0.23263774305875501</v>
      </c>
      <c r="AS706" s="17"/>
      <c r="AT706" s="17">
        <v>0.14246997107087001</v>
      </c>
      <c r="AU706" s="17">
        <v>0.26670690117653501</v>
      </c>
      <c r="AV706" s="17"/>
      <c r="AW706" s="17">
        <v>0.14693412802533801</v>
      </c>
      <c r="AX706" s="17">
        <v>0.174669511839606</v>
      </c>
      <c r="AY706" s="17"/>
      <c r="AZ706" s="17">
        <v>7.5250278445128799E-2</v>
      </c>
      <c r="BA706" s="17">
        <v>0.242071318944029</v>
      </c>
    </row>
    <row r="707" spans="2:53" x14ac:dyDescent="0.35">
      <c r="B707" t="s">
        <v>69</v>
      </c>
      <c r="C707" s="17">
        <v>2.2196436324352701E-2</v>
      </c>
      <c r="D707" s="17">
        <v>1.7513916140374501E-2</v>
      </c>
      <c r="E707" s="17">
        <v>2.6898925756494101E-2</v>
      </c>
      <c r="F707" s="17"/>
      <c r="G707" s="17">
        <v>1.9728123657533899E-2</v>
      </c>
      <c r="H707" s="17">
        <v>1.2920858443485899E-2</v>
      </c>
      <c r="I707" s="17">
        <v>1.4761862899026E-2</v>
      </c>
      <c r="J707" s="17">
        <v>1.8367053998280598E-2</v>
      </c>
      <c r="K707" s="17">
        <v>4.3098847208050899E-2</v>
      </c>
      <c r="L707" s="17">
        <v>4.70211900529722E-2</v>
      </c>
      <c r="M707" s="17"/>
      <c r="N707" s="17">
        <v>1.2958199964279301E-2</v>
      </c>
      <c r="O707" s="17">
        <v>3.5257637953491502E-2</v>
      </c>
      <c r="P707" s="17">
        <v>4.1732907376925497E-2</v>
      </c>
      <c r="Q707" s="17">
        <v>6.3658709428903906E-2</v>
      </c>
      <c r="R707" s="17"/>
      <c r="S707" s="17">
        <v>1.23635160950508E-2</v>
      </c>
      <c r="T707" s="17">
        <v>4.0709083971700699E-2</v>
      </c>
      <c r="U707" s="17">
        <v>2.2665712756543901E-2</v>
      </c>
      <c r="V707" s="17">
        <v>9.4687894627128698E-3</v>
      </c>
      <c r="W707" s="17">
        <v>2.90808615475944E-2</v>
      </c>
      <c r="X707" s="17">
        <v>1.9643231135920199E-2</v>
      </c>
      <c r="Y707" s="17">
        <v>4.0501968036442397E-2</v>
      </c>
      <c r="Z707" s="17">
        <v>1.3362911543357199E-2</v>
      </c>
      <c r="AA707" s="17">
        <v>8.4707718107946903E-3</v>
      </c>
      <c r="AB707" s="17"/>
      <c r="AC707" s="17">
        <v>6.4603054269437203E-3</v>
      </c>
      <c r="AD707" s="17">
        <v>1.7469948470440599E-2</v>
      </c>
      <c r="AE707" s="17">
        <v>1.0179257843976001E-2</v>
      </c>
      <c r="AF707" s="17">
        <v>9.2984534907702698E-3</v>
      </c>
      <c r="AG707" s="17">
        <v>2.81910740764773E-2</v>
      </c>
      <c r="AH707" s="17">
        <v>5.17161508656028E-2</v>
      </c>
      <c r="AI707" s="17">
        <v>1.85842034116603E-2</v>
      </c>
      <c r="AJ707" s="17">
        <v>0</v>
      </c>
      <c r="AK707" s="17">
        <v>0</v>
      </c>
      <c r="AL707" s="17">
        <v>2.3968990862189999E-2</v>
      </c>
      <c r="AM707" s="17"/>
      <c r="AN707" s="17">
        <v>4.9926744119635396E-3</v>
      </c>
      <c r="AO707" s="17">
        <v>3.8639617885673501E-2</v>
      </c>
      <c r="AP707" s="17"/>
      <c r="AQ707" s="17">
        <v>1.0262324301280899E-2</v>
      </c>
      <c r="AR707" s="17">
        <v>3.2105124802845303E-2</v>
      </c>
      <c r="AS707" s="17"/>
      <c r="AT707" s="17">
        <v>1.1610644744394801E-2</v>
      </c>
      <c r="AU707" s="17">
        <v>7.1289382276621002E-2</v>
      </c>
      <c r="AV707" s="17"/>
      <c r="AW707" s="17">
        <v>2.78697518845115E-2</v>
      </c>
      <c r="AX707" s="17">
        <v>1.3805484019908E-2</v>
      </c>
      <c r="AY707" s="17"/>
      <c r="AZ707" s="17">
        <v>4.7466233001490898E-3</v>
      </c>
      <c r="BA707" s="17">
        <v>3.9233290553555199E-2</v>
      </c>
    </row>
    <row r="708" spans="2:53" x14ac:dyDescent="0.3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row>
    <row r="709" spans="2:53" x14ac:dyDescent="0.35">
      <c r="B709" s="6" t="s">
        <v>281</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row>
    <row r="710" spans="2:53" x14ac:dyDescent="0.35">
      <c r="B710" s="24" t="s">
        <v>72</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row>
    <row r="711" spans="2:53" x14ac:dyDescent="0.35">
      <c r="B711" t="s">
        <v>269</v>
      </c>
      <c r="C711" s="17">
        <v>0.33006293906195899</v>
      </c>
      <c r="D711" s="17">
        <v>0.35323950062852699</v>
      </c>
      <c r="E711" s="17">
        <v>0.306643867268381</v>
      </c>
      <c r="F711" s="17"/>
      <c r="G711" s="17">
        <v>0.32605568688879799</v>
      </c>
      <c r="H711" s="17">
        <v>0.50783278847329105</v>
      </c>
      <c r="I711" s="17">
        <v>0.42569334138916498</v>
      </c>
      <c r="J711" s="17">
        <v>0.28609048305942397</v>
      </c>
      <c r="K711" s="17">
        <v>0.10288682228124001</v>
      </c>
      <c r="L711" s="17">
        <v>5.7003598711809503E-2</v>
      </c>
      <c r="M711" s="17"/>
      <c r="N711" s="17">
        <v>0.35934917450398102</v>
      </c>
      <c r="O711" s="17">
        <v>0.18622422402505701</v>
      </c>
      <c r="P711" s="17">
        <v>0.319010247336519</v>
      </c>
      <c r="Q711" s="17">
        <v>0.23923959960355101</v>
      </c>
      <c r="R711" s="17"/>
      <c r="S711" s="17">
        <v>0.40293926954325698</v>
      </c>
      <c r="T711" s="17">
        <v>0.26374387185724002</v>
      </c>
      <c r="U711" s="17">
        <v>0.22202875166387101</v>
      </c>
      <c r="V711" s="17">
        <v>0.33444118091725</v>
      </c>
      <c r="W711" s="17">
        <v>0.39297322286374198</v>
      </c>
      <c r="X711" s="17">
        <v>0.37996575155947099</v>
      </c>
      <c r="Y711" s="17">
        <v>0.31757768055984098</v>
      </c>
      <c r="Z711" s="17">
        <v>0.37990343064541698</v>
      </c>
      <c r="AA711" s="17">
        <v>0.30966705677294398</v>
      </c>
      <c r="AB711" s="17"/>
      <c r="AC711" s="17">
        <v>0.257071934372328</v>
      </c>
      <c r="AD711" s="17">
        <v>0.182528118818747</v>
      </c>
      <c r="AE711" s="17">
        <v>0.33006350460864398</v>
      </c>
      <c r="AF711" s="17">
        <v>0.48639796973014998</v>
      </c>
      <c r="AG711" s="17">
        <v>0.43860922225837601</v>
      </c>
      <c r="AH711" s="17">
        <v>0.34266787306539798</v>
      </c>
      <c r="AI711" s="17">
        <v>0.273030700425057</v>
      </c>
      <c r="AJ711" s="17">
        <v>0.34913449606341501</v>
      </c>
      <c r="AK711" s="17">
        <v>0.48165402548941799</v>
      </c>
      <c r="AL711" s="17">
        <v>0.22291723663077101</v>
      </c>
      <c r="AM711" s="17"/>
      <c r="AN711" s="17">
        <v>0.481457189563332</v>
      </c>
      <c r="AO711" s="17">
        <v>0.142416499855328</v>
      </c>
      <c r="AP711" s="17"/>
      <c r="AQ711" s="17">
        <v>0.43642617739298101</v>
      </c>
      <c r="AR711" s="17">
        <v>0.18779669331903501</v>
      </c>
      <c r="AS711" s="17"/>
      <c r="AT711" s="17">
        <v>0.35191946342907998</v>
      </c>
      <c r="AU711" s="17">
        <v>0.20746851534081701</v>
      </c>
      <c r="AV711" s="17"/>
      <c r="AW711" s="17">
        <v>0.349076170204766</v>
      </c>
      <c r="AX711" s="17">
        <v>0.308201009080111</v>
      </c>
      <c r="AY711" s="17"/>
      <c r="AZ711" s="17">
        <v>0.53366862079797905</v>
      </c>
      <c r="BA711" s="17">
        <v>0.13127569044430201</v>
      </c>
    </row>
    <row r="712" spans="2:53" x14ac:dyDescent="0.35">
      <c r="B712" t="s">
        <v>270</v>
      </c>
      <c r="C712" s="17">
        <v>0.33837593333708998</v>
      </c>
      <c r="D712" s="17">
        <v>0.33828391079731701</v>
      </c>
      <c r="E712" s="17">
        <v>0.33877238038067398</v>
      </c>
      <c r="F712" s="17"/>
      <c r="G712" s="17">
        <v>0.51703242823055695</v>
      </c>
      <c r="H712" s="17">
        <v>0.34165087856146698</v>
      </c>
      <c r="I712" s="17">
        <v>0.36160075314433698</v>
      </c>
      <c r="J712" s="17">
        <v>0.338124192104924</v>
      </c>
      <c r="K712" s="17">
        <v>0.30281438917764902</v>
      </c>
      <c r="L712" s="17">
        <v>0.199706439483678</v>
      </c>
      <c r="M712" s="17"/>
      <c r="N712" s="17">
        <v>0.34549209271480402</v>
      </c>
      <c r="O712" s="17">
        <v>0.37095799493026399</v>
      </c>
      <c r="P712" s="17">
        <v>0.25453469631638798</v>
      </c>
      <c r="Q712" s="17">
        <v>0.39969592962373302</v>
      </c>
      <c r="R712" s="17"/>
      <c r="S712" s="17">
        <v>0.30175377432083</v>
      </c>
      <c r="T712" s="17">
        <v>0.32819475838099799</v>
      </c>
      <c r="U712" s="17">
        <v>0.38387356279476897</v>
      </c>
      <c r="V712" s="17">
        <v>0.33639293905291101</v>
      </c>
      <c r="W712" s="17">
        <v>0.32363971385490198</v>
      </c>
      <c r="X712" s="17">
        <v>0.31773905944084802</v>
      </c>
      <c r="Y712" s="17">
        <v>0.33469136922314102</v>
      </c>
      <c r="Z712" s="17">
        <v>0.35030666696366503</v>
      </c>
      <c r="AA712" s="17">
        <v>0.387131206888574</v>
      </c>
      <c r="AB712" s="17"/>
      <c r="AC712" s="17">
        <v>0.36784376396415802</v>
      </c>
      <c r="AD712" s="17">
        <v>0.36543416839397402</v>
      </c>
      <c r="AE712" s="17">
        <v>0.38456213974505699</v>
      </c>
      <c r="AF712" s="17">
        <v>0.36124950224838898</v>
      </c>
      <c r="AG712" s="17">
        <v>0.39212035709033399</v>
      </c>
      <c r="AH712" s="17">
        <v>0.34421116545917602</v>
      </c>
      <c r="AI712" s="17">
        <v>0.27181373391858599</v>
      </c>
      <c r="AJ712" s="17">
        <v>0.42242497882801999</v>
      </c>
      <c r="AK712" s="17">
        <v>0.326067120442251</v>
      </c>
      <c r="AL712" s="17">
        <v>0.35324801310645199</v>
      </c>
      <c r="AM712" s="17"/>
      <c r="AN712" s="17">
        <v>0.36912315434749898</v>
      </c>
      <c r="AO712" s="17">
        <v>0.28962412289300099</v>
      </c>
      <c r="AP712" s="17"/>
      <c r="AQ712" s="17">
        <v>0.38324543903622699</v>
      </c>
      <c r="AR712" s="17">
        <v>0.27685895907165797</v>
      </c>
      <c r="AS712" s="17"/>
      <c r="AT712" s="17">
        <v>0.35397152066473098</v>
      </c>
      <c r="AU712" s="17">
        <v>0.26121243458656201</v>
      </c>
      <c r="AV712" s="17"/>
      <c r="AW712" s="17">
        <v>0.32558094007503102</v>
      </c>
      <c r="AX712" s="17">
        <v>0.354324113597762</v>
      </c>
      <c r="AY712" s="17"/>
      <c r="AZ712" s="17">
        <v>0.35052454660204102</v>
      </c>
      <c r="BA712" s="17">
        <v>0.32651482324984399</v>
      </c>
    </row>
    <row r="713" spans="2:53" x14ac:dyDescent="0.35">
      <c r="B713" t="s">
        <v>271</v>
      </c>
      <c r="C713" s="17">
        <v>0.30897703404411397</v>
      </c>
      <c r="D713" s="17">
        <v>0.288923484344215</v>
      </c>
      <c r="E713" s="17">
        <v>0.32894835143068302</v>
      </c>
      <c r="F713" s="17"/>
      <c r="G713" s="17">
        <v>0.132351414071815</v>
      </c>
      <c r="H713" s="17">
        <v>0.13461252161318499</v>
      </c>
      <c r="I713" s="17">
        <v>0.201965215501865</v>
      </c>
      <c r="J713" s="17">
        <v>0.35591701613228</v>
      </c>
      <c r="K713" s="17">
        <v>0.55115890123864497</v>
      </c>
      <c r="L713" s="17">
        <v>0.69271851563780396</v>
      </c>
      <c r="M713" s="17"/>
      <c r="N713" s="17">
        <v>0.2814740746303</v>
      </c>
      <c r="O713" s="17">
        <v>0.39059995767368899</v>
      </c>
      <c r="P713" s="17">
        <v>0.395787421162411</v>
      </c>
      <c r="Q713" s="17">
        <v>0.31377986342256903</v>
      </c>
      <c r="R713" s="17"/>
      <c r="S713" s="17">
        <v>0.27753069351732701</v>
      </c>
      <c r="T713" s="17">
        <v>0.37665468031049798</v>
      </c>
      <c r="U713" s="17">
        <v>0.35879691693724902</v>
      </c>
      <c r="V713" s="17">
        <v>0.3121800545258</v>
      </c>
      <c r="W713" s="17">
        <v>0.24987169960490399</v>
      </c>
      <c r="X713" s="17">
        <v>0.28265195774316099</v>
      </c>
      <c r="Y713" s="17">
        <v>0.32637971035977498</v>
      </c>
      <c r="Z713" s="17">
        <v>0.26978990239091799</v>
      </c>
      <c r="AA713" s="17">
        <v>0.28626019338840802</v>
      </c>
      <c r="AB713" s="17"/>
      <c r="AC713" s="17">
        <v>0.370753665576881</v>
      </c>
      <c r="AD713" s="17">
        <v>0.41534497324221298</v>
      </c>
      <c r="AE713" s="17">
        <v>0.27528057025760799</v>
      </c>
      <c r="AF713" s="17">
        <v>0.13827133956068099</v>
      </c>
      <c r="AG713" s="17">
        <v>0.14321768445057501</v>
      </c>
      <c r="AH713" s="17">
        <v>0.26140481060982301</v>
      </c>
      <c r="AI713" s="17">
        <v>0.43615376580389098</v>
      </c>
      <c r="AJ713" s="17">
        <v>0.21350007735398299</v>
      </c>
      <c r="AK713" s="17">
        <v>0.19227885406833101</v>
      </c>
      <c r="AL713" s="17">
        <v>0.40976869753087097</v>
      </c>
      <c r="AM713" s="17"/>
      <c r="AN713" s="17">
        <v>0.139893842820067</v>
      </c>
      <c r="AO713" s="17">
        <v>0.53262093804574795</v>
      </c>
      <c r="AP713" s="17"/>
      <c r="AQ713" s="17">
        <v>0.16953488688315099</v>
      </c>
      <c r="AR713" s="17">
        <v>0.502755383747028</v>
      </c>
      <c r="AS713" s="17"/>
      <c r="AT713" s="17">
        <v>0.28138865401971203</v>
      </c>
      <c r="AU713" s="17">
        <v>0.46601150009775599</v>
      </c>
      <c r="AV713" s="17"/>
      <c r="AW713" s="17">
        <v>0.29868582521257703</v>
      </c>
      <c r="AX713" s="17">
        <v>0.32134567924539997</v>
      </c>
      <c r="AY713" s="17"/>
      <c r="AZ713" s="17">
        <v>0.109282195147011</v>
      </c>
      <c r="BA713" s="17">
        <v>0.50394599192893996</v>
      </c>
    </row>
    <row r="714" spans="2:53" x14ac:dyDescent="0.35">
      <c r="B714" t="s">
        <v>69</v>
      </c>
      <c r="C714" s="17">
        <v>2.2584093556837E-2</v>
      </c>
      <c r="D714" s="17">
        <v>1.95531042299406E-2</v>
      </c>
      <c r="E714" s="17">
        <v>2.5635400920262799E-2</v>
      </c>
      <c r="F714" s="17"/>
      <c r="G714" s="17">
        <v>2.456047080883E-2</v>
      </c>
      <c r="H714" s="17">
        <v>1.5903811352056599E-2</v>
      </c>
      <c r="I714" s="17">
        <v>1.0740689964633799E-2</v>
      </c>
      <c r="J714" s="17">
        <v>1.98683087033724E-2</v>
      </c>
      <c r="K714" s="17">
        <v>4.3139887302466498E-2</v>
      </c>
      <c r="L714" s="17">
        <v>5.0571446166708299E-2</v>
      </c>
      <c r="M714" s="17"/>
      <c r="N714" s="17">
        <v>1.3684658150915401E-2</v>
      </c>
      <c r="O714" s="17">
        <v>5.2217823370989701E-2</v>
      </c>
      <c r="P714" s="17">
        <v>3.06676351846819E-2</v>
      </c>
      <c r="Q714" s="17">
        <v>4.7284607350146501E-2</v>
      </c>
      <c r="R714" s="17"/>
      <c r="S714" s="17">
        <v>1.77762626185856E-2</v>
      </c>
      <c r="T714" s="17">
        <v>3.14066894512652E-2</v>
      </c>
      <c r="U714" s="17">
        <v>3.5300768604110903E-2</v>
      </c>
      <c r="V714" s="17">
        <v>1.6985825504039102E-2</v>
      </c>
      <c r="W714" s="17">
        <v>3.3515363676452803E-2</v>
      </c>
      <c r="X714" s="17">
        <v>1.9643231256520101E-2</v>
      </c>
      <c r="Y714" s="17">
        <v>2.1351239857242701E-2</v>
      </c>
      <c r="Z714" s="17">
        <v>0</v>
      </c>
      <c r="AA714" s="17">
        <v>1.6941542950073701E-2</v>
      </c>
      <c r="AB714" s="17"/>
      <c r="AC714" s="17">
        <v>4.33063608663279E-3</v>
      </c>
      <c r="AD714" s="17">
        <v>3.6692739545067403E-2</v>
      </c>
      <c r="AE714" s="17">
        <v>1.0093785388691601E-2</v>
      </c>
      <c r="AF714" s="17">
        <v>1.4081188460780001E-2</v>
      </c>
      <c r="AG714" s="17">
        <v>2.6052736200715298E-2</v>
      </c>
      <c r="AH714" s="17">
        <v>5.17161508656028E-2</v>
      </c>
      <c r="AI714" s="17">
        <v>1.90017998524659E-2</v>
      </c>
      <c r="AJ714" s="17">
        <v>1.4940447754581501E-2</v>
      </c>
      <c r="AK714" s="17">
        <v>0</v>
      </c>
      <c r="AL714" s="17">
        <v>1.40660527319057E-2</v>
      </c>
      <c r="AM714" s="17"/>
      <c r="AN714" s="17">
        <v>9.5258132691017905E-3</v>
      </c>
      <c r="AO714" s="17">
        <v>3.5338439205922799E-2</v>
      </c>
      <c r="AP714" s="17"/>
      <c r="AQ714" s="17">
        <v>1.07934966876414E-2</v>
      </c>
      <c r="AR714" s="17">
        <v>3.2588963862279899E-2</v>
      </c>
      <c r="AS714" s="17"/>
      <c r="AT714" s="17">
        <v>1.27203618864772E-2</v>
      </c>
      <c r="AU714" s="17">
        <v>6.5307549974864598E-2</v>
      </c>
      <c r="AV714" s="17"/>
      <c r="AW714" s="17">
        <v>2.6657064507626699E-2</v>
      </c>
      <c r="AX714" s="17">
        <v>1.6129198076727101E-2</v>
      </c>
      <c r="AY714" s="17"/>
      <c r="AZ714" s="17">
        <v>6.5246374529690301E-3</v>
      </c>
      <c r="BA714" s="17">
        <v>3.8263494376913301E-2</v>
      </c>
    </row>
    <row r="715" spans="2:53" x14ac:dyDescent="0.35">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row>
    <row r="716" spans="2:53" x14ac:dyDescent="0.35">
      <c r="B716" s="6" t="s">
        <v>282</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row>
    <row r="717" spans="2:53" x14ac:dyDescent="0.35">
      <c r="B717" s="24" t="s">
        <v>72</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row>
    <row r="718" spans="2:53" x14ac:dyDescent="0.35">
      <c r="B718" t="s">
        <v>269</v>
      </c>
      <c r="C718" s="17">
        <v>0.32242646664399599</v>
      </c>
      <c r="D718" s="17">
        <v>0.35472247806288398</v>
      </c>
      <c r="E718" s="17">
        <v>0.29042053110933203</v>
      </c>
      <c r="F718" s="17"/>
      <c r="G718" s="17">
        <v>0.44525968147397199</v>
      </c>
      <c r="H718" s="17">
        <v>0.47419950824889201</v>
      </c>
      <c r="I718" s="17">
        <v>0.39812716582402902</v>
      </c>
      <c r="J718" s="17">
        <v>0.286384366722714</v>
      </c>
      <c r="K718" s="17">
        <v>0.106509570388702</v>
      </c>
      <c r="L718" s="17">
        <v>6.8010177172944594E-2</v>
      </c>
      <c r="M718" s="17"/>
      <c r="N718" s="17">
        <v>0.35030957997966899</v>
      </c>
      <c r="O718" s="17">
        <v>0.21113481839843501</v>
      </c>
      <c r="P718" s="17">
        <v>0.27342451400851298</v>
      </c>
      <c r="Q718" s="17">
        <v>0.27829683945649403</v>
      </c>
      <c r="R718" s="17"/>
      <c r="S718" s="17">
        <v>0.37268082947180498</v>
      </c>
      <c r="T718" s="17">
        <v>0.250364952046639</v>
      </c>
      <c r="U718" s="17">
        <v>0.222028753916854</v>
      </c>
      <c r="V718" s="17">
        <v>0.37802661074465099</v>
      </c>
      <c r="W718" s="17">
        <v>0.39493387641088901</v>
      </c>
      <c r="X718" s="17">
        <v>0.35470024831719899</v>
      </c>
      <c r="Y718" s="17">
        <v>0.24895946494933699</v>
      </c>
      <c r="Z718" s="17">
        <v>0.44215058824214998</v>
      </c>
      <c r="AA718" s="17">
        <v>0.314645752216902</v>
      </c>
      <c r="AB718" s="17"/>
      <c r="AC718" s="17">
        <v>0.21315739833378899</v>
      </c>
      <c r="AD718" s="17">
        <v>0.15049332500802001</v>
      </c>
      <c r="AE718" s="17">
        <v>0.38522582848301201</v>
      </c>
      <c r="AF718" s="17">
        <v>0.47405189696903799</v>
      </c>
      <c r="AG718" s="17">
        <v>0.41601978360280401</v>
      </c>
      <c r="AH718" s="17">
        <v>0.33059463800390099</v>
      </c>
      <c r="AI718" s="17">
        <v>0.25975445451549301</v>
      </c>
      <c r="AJ718" s="17">
        <v>0.272184125245441</v>
      </c>
      <c r="AK718" s="17">
        <v>0.44679396491402401</v>
      </c>
      <c r="AL718" s="17">
        <v>0.22049964628681201</v>
      </c>
      <c r="AM718" s="17"/>
      <c r="AN718" s="17">
        <v>0.47357524330683198</v>
      </c>
      <c r="AO718" s="17">
        <v>0.13578273483428099</v>
      </c>
      <c r="AP718" s="17"/>
      <c r="AQ718" s="17">
        <v>0.42443072157403799</v>
      </c>
      <c r="AR718" s="17">
        <v>0.182283761661787</v>
      </c>
      <c r="AS718" s="17"/>
      <c r="AT718" s="17">
        <v>0.34859599042216999</v>
      </c>
      <c r="AU718" s="17">
        <v>0.17754012571922401</v>
      </c>
      <c r="AV718" s="17"/>
      <c r="AW718" s="17">
        <v>0.35478138501394002</v>
      </c>
      <c r="AX718" s="17">
        <v>0.28494002069240898</v>
      </c>
      <c r="AY718" s="17"/>
      <c r="AZ718" s="17">
        <v>0.52732477087485996</v>
      </c>
      <c r="BA718" s="17">
        <v>0.122377186107287</v>
      </c>
    </row>
    <row r="719" spans="2:53" x14ac:dyDescent="0.35">
      <c r="B719" t="s">
        <v>270</v>
      </c>
      <c r="C719" s="17">
        <v>0.33789099617059398</v>
      </c>
      <c r="D719" s="17">
        <v>0.344760855528153</v>
      </c>
      <c r="E719" s="17">
        <v>0.33078566893468703</v>
      </c>
      <c r="F719" s="17"/>
      <c r="G719" s="17">
        <v>0.37146869700587498</v>
      </c>
      <c r="H719" s="17">
        <v>0.35712300774371603</v>
      </c>
      <c r="I719" s="17">
        <v>0.384610780147641</v>
      </c>
      <c r="J719" s="17">
        <v>0.326171208513786</v>
      </c>
      <c r="K719" s="17">
        <v>0.27557689290392401</v>
      </c>
      <c r="L719" s="17">
        <v>0.24924102194085301</v>
      </c>
      <c r="M719" s="17"/>
      <c r="N719" s="17">
        <v>0.34375726959892899</v>
      </c>
      <c r="O719" s="17">
        <v>0.33903791392874599</v>
      </c>
      <c r="P719" s="17">
        <v>0.29804212276523701</v>
      </c>
      <c r="Q719" s="17">
        <v>0.370353719429173</v>
      </c>
      <c r="R719" s="17"/>
      <c r="S719" s="17">
        <v>0.325682128921506</v>
      </c>
      <c r="T719" s="17">
        <v>0.33789646129508399</v>
      </c>
      <c r="U719" s="17">
        <v>0.34596838946324399</v>
      </c>
      <c r="V719" s="17">
        <v>0.34376498253538801</v>
      </c>
      <c r="W719" s="17">
        <v>0.310507269092128</v>
      </c>
      <c r="X719" s="17">
        <v>0.36467226664711999</v>
      </c>
      <c r="Y719" s="17">
        <v>0.347730968939371</v>
      </c>
      <c r="Z719" s="17">
        <v>0.34539997302589298</v>
      </c>
      <c r="AA719" s="17">
        <v>0.32958184433343501</v>
      </c>
      <c r="AB719" s="17"/>
      <c r="AC719" s="17">
        <v>0.39863134144009199</v>
      </c>
      <c r="AD719" s="17">
        <v>0.34826975113670899</v>
      </c>
      <c r="AE719" s="17">
        <v>0.34423586911662801</v>
      </c>
      <c r="AF719" s="17">
        <v>0.34829722583100398</v>
      </c>
      <c r="AG719" s="17">
        <v>0.35961028118737898</v>
      </c>
      <c r="AH719" s="17">
        <v>0.37396631748794201</v>
      </c>
      <c r="AI719" s="17">
        <v>0.29549627796691402</v>
      </c>
      <c r="AJ719" s="17">
        <v>0.50337335459515897</v>
      </c>
      <c r="AK719" s="17">
        <v>0.35872293253794701</v>
      </c>
      <c r="AL719" s="17">
        <v>0.37925155320790899</v>
      </c>
      <c r="AM719" s="17"/>
      <c r="AN719" s="17">
        <v>0.38160826231606199</v>
      </c>
      <c r="AO719" s="17">
        <v>0.27568694751119699</v>
      </c>
      <c r="AP719" s="17"/>
      <c r="AQ719" s="17">
        <v>0.38135643500486099</v>
      </c>
      <c r="AR719" s="17">
        <v>0.28313781473925698</v>
      </c>
      <c r="AS719" s="17"/>
      <c r="AT719" s="17">
        <v>0.34849939131441998</v>
      </c>
      <c r="AU719" s="17">
        <v>0.28244797876039401</v>
      </c>
      <c r="AV719" s="17"/>
      <c r="AW719" s="17">
        <v>0.31254957891701701</v>
      </c>
      <c r="AX719" s="17">
        <v>0.36844876259104098</v>
      </c>
      <c r="AY719" s="17"/>
      <c r="AZ719" s="17">
        <v>0.35580635693155199</v>
      </c>
      <c r="BA719" s="17">
        <v>0.32039961163113401</v>
      </c>
    </row>
    <row r="720" spans="2:53" x14ac:dyDescent="0.35">
      <c r="B720" t="s">
        <v>271</v>
      </c>
      <c r="C720" s="17">
        <v>0.31890362299324099</v>
      </c>
      <c r="D720" s="17">
        <v>0.28305723207619898</v>
      </c>
      <c r="E720" s="17">
        <v>0.35467671192678002</v>
      </c>
      <c r="F720" s="17"/>
      <c r="G720" s="17">
        <v>0.17203124454117899</v>
      </c>
      <c r="H720" s="17">
        <v>0.157415787545368</v>
      </c>
      <c r="I720" s="17">
        <v>0.203766656122398</v>
      </c>
      <c r="J720" s="17">
        <v>0.36856637248065799</v>
      </c>
      <c r="K720" s="17">
        <v>0.57606113138333503</v>
      </c>
      <c r="L720" s="17">
        <v>0.63838565394287605</v>
      </c>
      <c r="M720" s="17"/>
      <c r="N720" s="17">
        <v>0.29344709982459899</v>
      </c>
      <c r="O720" s="17">
        <v>0.40957385261478002</v>
      </c>
      <c r="P720" s="17">
        <v>0.39493106633673802</v>
      </c>
      <c r="Q720" s="17">
        <v>0.30406483376418703</v>
      </c>
      <c r="R720" s="17"/>
      <c r="S720" s="17">
        <v>0.28226342481371902</v>
      </c>
      <c r="T720" s="17">
        <v>0.37452900801501399</v>
      </c>
      <c r="U720" s="17">
        <v>0.41435247188202001</v>
      </c>
      <c r="V720" s="17">
        <v>0.272498135277911</v>
      </c>
      <c r="W720" s="17">
        <v>0.25660898869167098</v>
      </c>
      <c r="X720" s="17">
        <v>0.26488282182366801</v>
      </c>
      <c r="Y720" s="17">
        <v>0.38839639121319802</v>
      </c>
      <c r="Z720" s="17">
        <v>0.203653927308653</v>
      </c>
      <c r="AA720" s="17">
        <v>0.33721453030684201</v>
      </c>
      <c r="AB720" s="17"/>
      <c r="AC720" s="17">
        <v>0.38443169081913597</v>
      </c>
      <c r="AD720" s="17">
        <v>0.48376697538483099</v>
      </c>
      <c r="AE720" s="17">
        <v>0.26439957323685298</v>
      </c>
      <c r="AF720" s="17">
        <v>0.16695895202486899</v>
      </c>
      <c r="AG720" s="17">
        <v>0.16613060430915899</v>
      </c>
      <c r="AH720" s="17">
        <v>0.24372289364255401</v>
      </c>
      <c r="AI720" s="17">
        <v>0.42624020079223102</v>
      </c>
      <c r="AJ720" s="17">
        <v>0.224442520159399</v>
      </c>
      <c r="AK720" s="17">
        <v>0.179158980037364</v>
      </c>
      <c r="AL720" s="17">
        <v>0.38395263980993799</v>
      </c>
      <c r="AM720" s="17"/>
      <c r="AN720" s="17">
        <v>0.13685272924184499</v>
      </c>
      <c r="AO720" s="17">
        <v>0.55527646715370105</v>
      </c>
      <c r="AP720" s="17"/>
      <c r="AQ720" s="17">
        <v>0.185292219579446</v>
      </c>
      <c r="AR720" s="17">
        <v>0.50316759943354905</v>
      </c>
      <c r="AS720" s="17"/>
      <c r="AT720" s="17">
        <v>0.29267741207230802</v>
      </c>
      <c r="AU720" s="17">
        <v>0.46867144685609702</v>
      </c>
      <c r="AV720" s="17"/>
      <c r="AW720" s="17">
        <v>0.30576854412249499</v>
      </c>
      <c r="AX720" s="17">
        <v>0.334774274452104</v>
      </c>
      <c r="AY720" s="17"/>
      <c r="AZ720" s="17">
        <v>0.112985861795874</v>
      </c>
      <c r="BA720" s="17">
        <v>0.51994823452330696</v>
      </c>
    </row>
    <row r="721" spans="2:53" x14ac:dyDescent="0.35">
      <c r="B721" t="s">
        <v>69</v>
      </c>
      <c r="C721" s="17">
        <v>2.07789141921686E-2</v>
      </c>
      <c r="D721" s="17">
        <v>1.7459434332763899E-2</v>
      </c>
      <c r="E721" s="17">
        <v>2.4117088029199901E-2</v>
      </c>
      <c r="F721" s="17"/>
      <c r="G721" s="17">
        <v>1.1240376978974599E-2</v>
      </c>
      <c r="H721" s="17">
        <v>1.1261696462024301E-2</v>
      </c>
      <c r="I721" s="17">
        <v>1.3495397905932001E-2</v>
      </c>
      <c r="J721" s="17">
        <v>1.8878052282842499E-2</v>
      </c>
      <c r="K721" s="17">
        <v>4.18524053240397E-2</v>
      </c>
      <c r="L721" s="17">
        <v>4.4363146943326902E-2</v>
      </c>
      <c r="M721" s="17"/>
      <c r="N721" s="17">
        <v>1.24860505968037E-2</v>
      </c>
      <c r="O721" s="17">
        <v>4.0253415058038401E-2</v>
      </c>
      <c r="P721" s="17">
        <v>3.3602296889512398E-2</v>
      </c>
      <c r="Q721" s="17">
        <v>4.7284607350146501E-2</v>
      </c>
      <c r="R721" s="17"/>
      <c r="S721" s="17">
        <v>1.9373616792968899E-2</v>
      </c>
      <c r="T721" s="17">
        <v>3.7209578643262201E-2</v>
      </c>
      <c r="U721" s="17">
        <v>1.76503847378809E-2</v>
      </c>
      <c r="V721" s="17">
        <v>5.7102714420497703E-3</v>
      </c>
      <c r="W721" s="17">
        <v>3.7949865805311199E-2</v>
      </c>
      <c r="X721" s="17">
        <v>1.5744663212012799E-2</v>
      </c>
      <c r="Y721" s="17">
        <v>1.4913174898094E-2</v>
      </c>
      <c r="Z721" s="17">
        <v>8.7955114233041407E-3</v>
      </c>
      <c r="AA721" s="17">
        <v>1.8557873142820501E-2</v>
      </c>
      <c r="AB721" s="17"/>
      <c r="AC721" s="17">
        <v>3.7795694069836E-3</v>
      </c>
      <c r="AD721" s="17">
        <v>1.7469948470440599E-2</v>
      </c>
      <c r="AE721" s="17">
        <v>6.1387291635065398E-3</v>
      </c>
      <c r="AF721" s="17">
        <v>1.0691925175089E-2</v>
      </c>
      <c r="AG721" s="17">
        <v>5.8239330900657603E-2</v>
      </c>
      <c r="AH721" s="17">
        <v>5.17161508656028E-2</v>
      </c>
      <c r="AI721" s="17">
        <v>1.85090667253624E-2</v>
      </c>
      <c r="AJ721" s="17">
        <v>0</v>
      </c>
      <c r="AK721" s="17">
        <v>1.5324122510665899E-2</v>
      </c>
      <c r="AL721" s="17">
        <v>1.6296160695342E-2</v>
      </c>
      <c r="AM721" s="17"/>
      <c r="AN721" s="17">
        <v>7.9637651352616103E-3</v>
      </c>
      <c r="AO721" s="17">
        <v>3.32538505008209E-2</v>
      </c>
      <c r="AP721" s="17"/>
      <c r="AQ721" s="17">
        <v>8.9206238416539192E-3</v>
      </c>
      <c r="AR721" s="17">
        <v>3.14108241654069E-2</v>
      </c>
      <c r="AS721" s="17"/>
      <c r="AT721" s="17">
        <v>1.0227206191101601E-2</v>
      </c>
      <c r="AU721" s="17">
        <v>7.1340448664285697E-2</v>
      </c>
      <c r="AV721" s="17"/>
      <c r="AW721" s="17">
        <v>2.6900491946548401E-2</v>
      </c>
      <c r="AX721" s="17">
        <v>1.1836942264445901E-2</v>
      </c>
      <c r="AY721" s="17"/>
      <c r="AZ721" s="17">
        <v>3.8830103977135202E-3</v>
      </c>
      <c r="BA721" s="17">
        <v>3.7274967738272401E-2</v>
      </c>
    </row>
    <row r="722" spans="2:53" x14ac:dyDescent="0.35">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row>
    <row r="723" spans="2:53" x14ac:dyDescent="0.35">
      <c r="B723" s="6" t="s">
        <v>283</v>
      </c>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row>
    <row r="724" spans="2:53" x14ac:dyDescent="0.35">
      <c r="B724" s="24" t="s">
        <v>72</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row>
    <row r="725" spans="2:53" x14ac:dyDescent="0.35">
      <c r="B725" t="s">
        <v>269</v>
      </c>
      <c r="C725" s="17">
        <v>0.37311391088969997</v>
      </c>
      <c r="D725" s="17">
        <v>0.40701264035538298</v>
      </c>
      <c r="E725" s="17">
        <v>0.33901140276571501</v>
      </c>
      <c r="F725" s="17"/>
      <c r="G725" s="17">
        <v>0.43093383034789501</v>
      </c>
      <c r="H725" s="17">
        <v>0.50813122584531001</v>
      </c>
      <c r="I725" s="17">
        <v>0.441888116218905</v>
      </c>
      <c r="J725" s="17">
        <v>0.34621454318279898</v>
      </c>
      <c r="K725" s="17">
        <v>0.18066541400184999</v>
      </c>
      <c r="L725" s="17">
        <v>0.160678306977317</v>
      </c>
      <c r="M725" s="17"/>
      <c r="N725" s="17">
        <v>0.403391612732444</v>
      </c>
      <c r="O725" s="17">
        <v>0.25275115117948299</v>
      </c>
      <c r="P725" s="17">
        <v>0.31131964927455702</v>
      </c>
      <c r="Q725" s="17">
        <v>0.35230854178957</v>
      </c>
      <c r="R725" s="17"/>
      <c r="S725" s="17">
        <v>0.437752448942346</v>
      </c>
      <c r="T725" s="17">
        <v>0.28531502886663301</v>
      </c>
      <c r="U725" s="17">
        <v>0.32050480570584799</v>
      </c>
      <c r="V725" s="17">
        <v>0.38539865965407</v>
      </c>
      <c r="W725" s="17">
        <v>0.42205408206105</v>
      </c>
      <c r="X725" s="17">
        <v>0.38214061802038901</v>
      </c>
      <c r="Y725" s="17">
        <v>0.34080249265207102</v>
      </c>
      <c r="Z725" s="17">
        <v>0.42878767669879297</v>
      </c>
      <c r="AA725" s="17">
        <v>0.39424506255095998</v>
      </c>
      <c r="AB725" s="17"/>
      <c r="AC725" s="17">
        <v>0.35870084221472798</v>
      </c>
      <c r="AD725" s="17">
        <v>0.24870332903665801</v>
      </c>
      <c r="AE725" s="17">
        <v>0.43435089980903002</v>
      </c>
      <c r="AF725" s="17">
        <v>0.48066764908665399</v>
      </c>
      <c r="AG725" s="17">
        <v>0.46622618832639601</v>
      </c>
      <c r="AH725" s="17">
        <v>0.36943355555456098</v>
      </c>
      <c r="AI725" s="17">
        <v>0.30823140320981102</v>
      </c>
      <c r="AJ725" s="17">
        <v>0.37708950774327599</v>
      </c>
      <c r="AK725" s="17">
        <v>0.53361091499825797</v>
      </c>
      <c r="AL725" s="17">
        <v>0.27358472679662699</v>
      </c>
      <c r="AM725" s="17"/>
      <c r="AN725" s="17">
        <v>0.51012460342102195</v>
      </c>
      <c r="AO725" s="17">
        <v>0.20737570048405399</v>
      </c>
      <c r="AP725" s="17"/>
      <c r="AQ725" s="17">
        <v>0.48873853721036697</v>
      </c>
      <c r="AR725" s="17">
        <v>0.21320253083287399</v>
      </c>
      <c r="AS725" s="17"/>
      <c r="AT725" s="17">
        <v>0.40235170145343702</v>
      </c>
      <c r="AU725" s="17">
        <v>0.21367302581942799</v>
      </c>
      <c r="AV725" s="17"/>
      <c r="AW725" s="17">
        <v>0.39321302004400899</v>
      </c>
      <c r="AX725" s="17">
        <v>0.35077225091717301</v>
      </c>
      <c r="AY725" s="17"/>
      <c r="AZ725" s="17">
        <v>0.55483460285608699</v>
      </c>
      <c r="BA725" s="17">
        <v>0.195693732509167</v>
      </c>
    </row>
    <row r="726" spans="2:53" x14ac:dyDescent="0.35">
      <c r="B726" t="s">
        <v>270</v>
      </c>
      <c r="C726" s="17">
        <v>0.37571977997699102</v>
      </c>
      <c r="D726" s="17">
        <v>0.38968755018357698</v>
      </c>
      <c r="E726" s="17">
        <v>0.36172982403693399</v>
      </c>
      <c r="F726" s="17"/>
      <c r="G726" s="17">
        <v>0.42577658859054301</v>
      </c>
      <c r="H726" s="17">
        <v>0.36328643794311399</v>
      </c>
      <c r="I726" s="17">
        <v>0.387095115440167</v>
      </c>
      <c r="J726" s="17">
        <v>0.38323951992489202</v>
      </c>
      <c r="K726" s="17">
        <v>0.38195191928699201</v>
      </c>
      <c r="L726" s="17">
        <v>0.30293139637512201</v>
      </c>
      <c r="M726" s="17"/>
      <c r="N726" s="17">
        <v>0.39459376199505503</v>
      </c>
      <c r="O726" s="17">
        <v>0.354538823477416</v>
      </c>
      <c r="P726" s="17">
        <v>0.30555565361105202</v>
      </c>
      <c r="Q726" s="17">
        <v>0.32718991261880398</v>
      </c>
      <c r="R726" s="17"/>
      <c r="S726" s="17">
        <v>0.360880598083893</v>
      </c>
      <c r="T726" s="17">
        <v>0.42454049568315899</v>
      </c>
      <c r="U726" s="17">
        <v>0.348185846530292</v>
      </c>
      <c r="V726" s="17">
        <v>0.36465431541670101</v>
      </c>
      <c r="W726" s="17">
        <v>0.33233765417065297</v>
      </c>
      <c r="X726" s="17">
        <v>0.40365794588619403</v>
      </c>
      <c r="Y726" s="17">
        <v>0.40534661937762301</v>
      </c>
      <c r="Z726" s="17">
        <v>0.35876288825540598</v>
      </c>
      <c r="AA726" s="17">
        <v>0.35661049003610801</v>
      </c>
      <c r="AB726" s="17"/>
      <c r="AC726" s="17">
        <v>0.43338974411143599</v>
      </c>
      <c r="AD726" s="17">
        <v>0.36628405171788903</v>
      </c>
      <c r="AE726" s="17">
        <v>0.38982224480356498</v>
      </c>
      <c r="AF726" s="17">
        <v>0.38768168581400703</v>
      </c>
      <c r="AG726" s="17">
        <v>0.40181571771975799</v>
      </c>
      <c r="AH726" s="17">
        <v>0.317931586368355</v>
      </c>
      <c r="AI726" s="17">
        <v>0.35718678060171599</v>
      </c>
      <c r="AJ726" s="17">
        <v>0.39427715926002599</v>
      </c>
      <c r="AK726" s="17">
        <v>0.33747207514092797</v>
      </c>
      <c r="AL726" s="17">
        <v>0.45403364249585498</v>
      </c>
      <c r="AM726" s="17"/>
      <c r="AN726" s="17">
        <v>0.38821029277327701</v>
      </c>
      <c r="AO726" s="17">
        <v>0.35014916157392101</v>
      </c>
      <c r="AP726" s="17"/>
      <c r="AQ726" s="17">
        <v>0.38470646823926602</v>
      </c>
      <c r="AR726" s="17">
        <v>0.367712755829396</v>
      </c>
      <c r="AS726" s="17"/>
      <c r="AT726" s="17">
        <v>0.38329955079518302</v>
      </c>
      <c r="AU726" s="17">
        <v>0.330406311809538</v>
      </c>
      <c r="AV726" s="17"/>
      <c r="AW726" s="17">
        <v>0.33740568760340001</v>
      </c>
      <c r="AX726" s="17">
        <v>0.42220272664536601</v>
      </c>
      <c r="AY726" s="17"/>
      <c r="AZ726" s="17">
        <v>0.36686596201224703</v>
      </c>
      <c r="BA726" s="17">
        <v>0.38436406778844201</v>
      </c>
    </row>
    <row r="727" spans="2:53" x14ac:dyDescent="0.35">
      <c r="B727" t="s">
        <v>271</v>
      </c>
      <c r="C727" s="17">
        <v>0.23038117215433301</v>
      </c>
      <c r="D727" s="17">
        <v>0.18591581023864201</v>
      </c>
      <c r="E727" s="17">
        <v>0.27505379888710302</v>
      </c>
      <c r="F727" s="17"/>
      <c r="G727" s="17">
        <v>0.127109089108253</v>
      </c>
      <c r="H727" s="17">
        <v>0.11826324541055599</v>
      </c>
      <c r="I727" s="17">
        <v>0.15085429617151899</v>
      </c>
      <c r="J727" s="17">
        <v>0.25398919221827798</v>
      </c>
      <c r="K727" s="17">
        <v>0.40454478575826902</v>
      </c>
      <c r="L727" s="17">
        <v>0.492027149704235</v>
      </c>
      <c r="M727" s="17"/>
      <c r="N727" s="17">
        <v>0.191543170157496</v>
      </c>
      <c r="O727" s="17">
        <v>0.35025739827268298</v>
      </c>
      <c r="P727" s="17">
        <v>0.34219077523237801</v>
      </c>
      <c r="Q727" s="17">
        <v>0.26305173214224797</v>
      </c>
      <c r="R727" s="17"/>
      <c r="S727" s="17">
        <v>0.189003436753722</v>
      </c>
      <c r="T727" s="17">
        <v>0.247132006168198</v>
      </c>
      <c r="U727" s="17">
        <v>0.31365896302598001</v>
      </c>
      <c r="V727" s="17">
        <v>0.236719717089519</v>
      </c>
      <c r="W727" s="17">
        <v>0.209790116214113</v>
      </c>
      <c r="X727" s="17">
        <v>0.19845677288140401</v>
      </c>
      <c r="Y727" s="17">
        <v>0.23893771307221201</v>
      </c>
      <c r="Z727" s="17">
        <v>0.20365392362249801</v>
      </c>
      <c r="AA727" s="17">
        <v>0.23394894145832901</v>
      </c>
      <c r="AB727" s="17"/>
      <c r="AC727" s="17">
        <v>0.207909413673835</v>
      </c>
      <c r="AD727" s="17">
        <v>0.35858434385900401</v>
      </c>
      <c r="AE727" s="17">
        <v>0.16968812622389901</v>
      </c>
      <c r="AF727" s="17">
        <v>0.12076754246530901</v>
      </c>
      <c r="AG727" s="17">
        <v>8.6430404977134903E-2</v>
      </c>
      <c r="AH727" s="17">
        <v>0.24041415906644101</v>
      </c>
      <c r="AI727" s="17">
        <v>0.31883105302888098</v>
      </c>
      <c r="AJ727" s="17">
        <v>0.228633332996698</v>
      </c>
      <c r="AK727" s="17">
        <v>0.100722012341251</v>
      </c>
      <c r="AL727" s="17">
        <v>0.25538762932653702</v>
      </c>
      <c r="AM727" s="17"/>
      <c r="AN727" s="17">
        <v>9.3023798673567901E-2</v>
      </c>
      <c r="AO727" s="17">
        <v>0.41028237375042698</v>
      </c>
      <c r="AP727" s="17"/>
      <c r="AQ727" s="17">
        <v>0.114469388353882</v>
      </c>
      <c r="AR727" s="17">
        <v>0.38932382441832702</v>
      </c>
      <c r="AS727" s="17"/>
      <c r="AT727" s="17">
        <v>0.202658502059788</v>
      </c>
      <c r="AU727" s="17">
        <v>0.39371477072208999</v>
      </c>
      <c r="AV727" s="17"/>
      <c r="AW727" s="17">
        <v>0.242922363592527</v>
      </c>
      <c r="AX727" s="17">
        <v>0.214640818536911</v>
      </c>
      <c r="AY727" s="17"/>
      <c r="AZ727" s="17">
        <v>7.2815434036223897E-2</v>
      </c>
      <c r="BA727" s="17">
        <v>0.38421803608585597</v>
      </c>
    </row>
    <row r="728" spans="2:53" x14ac:dyDescent="0.35">
      <c r="B728" t="s">
        <v>69</v>
      </c>
      <c r="C728" s="17">
        <v>2.07851369789765E-2</v>
      </c>
      <c r="D728" s="17">
        <v>1.7383999222398E-2</v>
      </c>
      <c r="E728" s="17">
        <v>2.4204974310247901E-2</v>
      </c>
      <c r="F728" s="17"/>
      <c r="G728" s="17">
        <v>1.6180491953308802E-2</v>
      </c>
      <c r="H728" s="17">
        <v>1.03190908010212E-2</v>
      </c>
      <c r="I728" s="17">
        <v>2.01624721694087E-2</v>
      </c>
      <c r="J728" s="17">
        <v>1.6556744674031901E-2</v>
      </c>
      <c r="K728" s="17">
        <v>3.2837880952889503E-2</v>
      </c>
      <c r="L728" s="17">
        <v>4.4363146943326902E-2</v>
      </c>
      <c r="M728" s="17"/>
      <c r="N728" s="17">
        <v>1.04714551150056E-2</v>
      </c>
      <c r="O728" s="17">
        <v>4.2452627070418102E-2</v>
      </c>
      <c r="P728" s="17">
        <v>4.0933921882012302E-2</v>
      </c>
      <c r="Q728" s="17">
        <v>5.74498134493781E-2</v>
      </c>
      <c r="R728" s="17"/>
      <c r="S728" s="17">
        <v>1.23635162200391E-2</v>
      </c>
      <c r="T728" s="17">
        <v>4.30124692820094E-2</v>
      </c>
      <c r="U728" s="17">
        <v>1.76503847378809E-2</v>
      </c>
      <c r="V728" s="17">
        <v>1.3227307839709801E-2</v>
      </c>
      <c r="W728" s="17">
        <v>3.58181475541842E-2</v>
      </c>
      <c r="X728" s="17">
        <v>1.5744663212012799E-2</v>
      </c>
      <c r="Y728" s="17">
        <v>1.4913174898094E-2</v>
      </c>
      <c r="Z728" s="17">
        <v>8.7955114233041407E-3</v>
      </c>
      <c r="AA728" s="17">
        <v>1.51955059546037E-2</v>
      </c>
      <c r="AB728" s="17"/>
      <c r="AC728" s="17">
        <v>0</v>
      </c>
      <c r="AD728" s="17">
        <v>2.6428275386448302E-2</v>
      </c>
      <c r="AE728" s="17">
        <v>6.1387291635065398E-3</v>
      </c>
      <c r="AF728" s="17">
        <v>1.08831226340299E-2</v>
      </c>
      <c r="AG728" s="17">
        <v>4.5527688976710702E-2</v>
      </c>
      <c r="AH728" s="17">
        <v>7.2220699010642597E-2</v>
      </c>
      <c r="AI728" s="17">
        <v>1.5750763159591698E-2</v>
      </c>
      <c r="AJ728" s="17">
        <v>0</v>
      </c>
      <c r="AK728" s="17">
        <v>2.81949975195625E-2</v>
      </c>
      <c r="AL728" s="17">
        <v>1.6994001380980901E-2</v>
      </c>
      <c r="AM728" s="17"/>
      <c r="AN728" s="17">
        <v>8.6413051321327008E-3</v>
      </c>
      <c r="AO728" s="17">
        <v>3.2192764191598201E-2</v>
      </c>
      <c r="AP728" s="17"/>
      <c r="AQ728" s="17">
        <v>1.20856061964849E-2</v>
      </c>
      <c r="AR728" s="17">
        <v>2.9760888919401901E-2</v>
      </c>
      <c r="AS728" s="17"/>
      <c r="AT728" s="17">
        <v>1.16902456915919E-2</v>
      </c>
      <c r="AU728" s="17">
        <v>6.2205891648943398E-2</v>
      </c>
      <c r="AV728" s="17"/>
      <c r="AW728" s="17">
        <v>2.6458928760065E-2</v>
      </c>
      <c r="AX728" s="17">
        <v>1.2384203900549401E-2</v>
      </c>
      <c r="AY728" s="17"/>
      <c r="AZ728" s="17">
        <v>5.4840010954421703E-3</v>
      </c>
      <c r="BA728" s="17">
        <v>3.5724163616535E-2</v>
      </c>
    </row>
    <row r="729" spans="2:53" x14ac:dyDescent="0.35">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row>
    <row r="730" spans="2:53" x14ac:dyDescent="0.35">
      <c r="B730" s="6" t="s">
        <v>284</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row>
    <row r="731" spans="2:53" x14ac:dyDescent="0.35">
      <c r="B731" s="24" t="s">
        <v>72</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row>
    <row r="732" spans="2:53" x14ac:dyDescent="0.35">
      <c r="B732" t="s">
        <v>269</v>
      </c>
      <c r="C732" s="17">
        <v>0.30777411840393698</v>
      </c>
      <c r="D732" s="17">
        <v>0.31913859631439401</v>
      </c>
      <c r="E732" s="17">
        <v>0.29668653384792698</v>
      </c>
      <c r="F732" s="17"/>
      <c r="G732" s="17">
        <v>0.43061563870090602</v>
      </c>
      <c r="H732" s="17">
        <v>0.46710214232791403</v>
      </c>
      <c r="I732" s="17">
        <v>0.377342407744018</v>
      </c>
      <c r="J732" s="17">
        <v>0.27220167024439501</v>
      </c>
      <c r="K732" s="17">
        <v>9.2228626826608304E-2</v>
      </c>
      <c r="L732" s="17">
        <v>5.1971904412482998E-2</v>
      </c>
      <c r="M732" s="17"/>
      <c r="N732" s="17">
        <v>0.33167601318052298</v>
      </c>
      <c r="O732" s="17">
        <v>0.18639546996449299</v>
      </c>
      <c r="P732" s="17">
        <v>0.29299383430694798</v>
      </c>
      <c r="Q732" s="17">
        <v>0.27301035026986797</v>
      </c>
      <c r="R732" s="17"/>
      <c r="S732" s="17">
        <v>0.35889795252136403</v>
      </c>
      <c r="T732" s="17">
        <v>0.230652900714993</v>
      </c>
      <c r="U732" s="17">
        <v>0.23746167761602199</v>
      </c>
      <c r="V732" s="17">
        <v>0.34224818935402002</v>
      </c>
      <c r="W732" s="17">
        <v>0.39740772419846399</v>
      </c>
      <c r="X732" s="17">
        <v>0.35470025738602101</v>
      </c>
      <c r="Y732" s="17">
        <v>0.27707571669772602</v>
      </c>
      <c r="Z732" s="17">
        <v>0.31799555993234702</v>
      </c>
      <c r="AA732" s="17">
        <v>0.28600077789713901</v>
      </c>
      <c r="AB732" s="17"/>
      <c r="AC732" s="17">
        <v>0.24840424727159799</v>
      </c>
      <c r="AD732" s="17">
        <v>0.171913137436291</v>
      </c>
      <c r="AE732" s="17">
        <v>0.330860254184205</v>
      </c>
      <c r="AF732" s="17">
        <v>0.44509098038084899</v>
      </c>
      <c r="AG732" s="17">
        <v>0.41012188881428802</v>
      </c>
      <c r="AH732" s="17">
        <v>0.38065819640570903</v>
      </c>
      <c r="AI732" s="17">
        <v>0.22973636009669501</v>
      </c>
      <c r="AJ732" s="17">
        <v>0.24420687521430101</v>
      </c>
      <c r="AK732" s="17">
        <v>0.39422781054255901</v>
      </c>
      <c r="AL732" s="17">
        <v>0.22775533105118101</v>
      </c>
      <c r="AM732" s="17"/>
      <c r="AN732" s="17">
        <v>0.43686285326686602</v>
      </c>
      <c r="AO732" s="17">
        <v>0.14191811836264101</v>
      </c>
      <c r="AP732" s="17"/>
      <c r="AQ732" s="17">
        <v>0.39826428132278102</v>
      </c>
      <c r="AR732" s="17">
        <v>0.18435678838789599</v>
      </c>
      <c r="AS732" s="17"/>
      <c r="AT732" s="17">
        <v>0.330160614130805</v>
      </c>
      <c r="AU732" s="17">
        <v>0.18073003605554699</v>
      </c>
      <c r="AV732" s="17"/>
      <c r="AW732" s="17">
        <v>0.32493788161652598</v>
      </c>
      <c r="AX732" s="17">
        <v>0.28908865657799998</v>
      </c>
      <c r="AY732" s="17"/>
      <c r="AZ732" s="17">
        <v>0.48693699567842302</v>
      </c>
      <c r="BA732" s="17">
        <v>0.13285122271581901</v>
      </c>
    </row>
    <row r="733" spans="2:53" x14ac:dyDescent="0.35">
      <c r="B733" t="s">
        <v>270</v>
      </c>
      <c r="C733" s="17">
        <v>0.34839642505372798</v>
      </c>
      <c r="D733" s="17">
        <v>0.36336511643111702</v>
      </c>
      <c r="E733" s="17">
        <v>0.33320171728353498</v>
      </c>
      <c r="F733" s="17"/>
      <c r="G733" s="17">
        <v>0.34236610153490599</v>
      </c>
      <c r="H733" s="17">
        <v>0.36935843429669601</v>
      </c>
      <c r="I733" s="17">
        <v>0.40808538329119798</v>
      </c>
      <c r="J733" s="17">
        <v>0.32764382628608202</v>
      </c>
      <c r="K733" s="17">
        <v>0.31067573673382198</v>
      </c>
      <c r="L733" s="17">
        <v>0.21100677841113999</v>
      </c>
      <c r="M733" s="17"/>
      <c r="N733" s="17">
        <v>0.35684726835547098</v>
      </c>
      <c r="O733" s="17">
        <v>0.35793840568303198</v>
      </c>
      <c r="P733" s="17">
        <v>0.289106104330423</v>
      </c>
      <c r="Q733" s="17">
        <v>0.364878533497694</v>
      </c>
      <c r="R733" s="17"/>
      <c r="S733" s="17">
        <v>0.32716082096807397</v>
      </c>
      <c r="T733" s="17">
        <v>0.38099777953804798</v>
      </c>
      <c r="U733" s="17">
        <v>0.335744265845003</v>
      </c>
      <c r="V733" s="17">
        <v>0.34542676596420002</v>
      </c>
      <c r="W733" s="17">
        <v>0.30803342362271802</v>
      </c>
      <c r="X733" s="17">
        <v>0.33505702836655599</v>
      </c>
      <c r="Y733" s="17">
        <v>0.37315628789053201</v>
      </c>
      <c r="Z733" s="17">
        <v>0.36333028749895102</v>
      </c>
      <c r="AA733" s="17">
        <v>0.36010256482728797</v>
      </c>
      <c r="AB733" s="17"/>
      <c r="AC733" s="17">
        <v>0.39422421699110899</v>
      </c>
      <c r="AD733" s="17">
        <v>0.33310992613277501</v>
      </c>
      <c r="AE733" s="17">
        <v>0.338415735672977</v>
      </c>
      <c r="AF733" s="17">
        <v>0.39664619045502802</v>
      </c>
      <c r="AG733" s="17">
        <v>0.45792001723186698</v>
      </c>
      <c r="AH733" s="17">
        <v>0.29238007715561098</v>
      </c>
      <c r="AI733" s="17">
        <v>0.31730042244119699</v>
      </c>
      <c r="AJ733" s="17">
        <v>0.47413683020099201</v>
      </c>
      <c r="AK733" s="17">
        <v>0.37395350312255599</v>
      </c>
      <c r="AL733" s="17">
        <v>0.35604899665525003</v>
      </c>
      <c r="AM733" s="17"/>
      <c r="AN733" s="17">
        <v>0.40013638922147898</v>
      </c>
      <c r="AO733" s="17">
        <v>0.283170922906126</v>
      </c>
      <c r="AP733" s="17"/>
      <c r="AQ733" s="17">
        <v>0.390051731786137</v>
      </c>
      <c r="AR733" s="17">
        <v>0.29534062842311198</v>
      </c>
      <c r="AS733" s="17"/>
      <c r="AT733" s="17">
        <v>0.36625107369776999</v>
      </c>
      <c r="AU733" s="17">
        <v>0.249193312273707</v>
      </c>
      <c r="AV733" s="17"/>
      <c r="AW733" s="17">
        <v>0.33546312194174599</v>
      </c>
      <c r="AX733" s="17">
        <v>0.36348793129310702</v>
      </c>
      <c r="AY733" s="17"/>
      <c r="AZ733" s="17">
        <v>0.38048545608542</v>
      </c>
      <c r="BA733" s="17">
        <v>0.31706679743622801</v>
      </c>
    </row>
    <row r="734" spans="2:53" x14ac:dyDescent="0.35">
      <c r="B734" t="s">
        <v>271</v>
      </c>
      <c r="C734" s="17">
        <v>0.32071469592353002</v>
      </c>
      <c r="D734" s="17">
        <v>0.29645938667233801</v>
      </c>
      <c r="E734" s="17">
        <v>0.34489833273897802</v>
      </c>
      <c r="F734" s="17"/>
      <c r="G734" s="17">
        <v>0.21083776781087901</v>
      </c>
      <c r="H734" s="17">
        <v>0.15199023908162801</v>
      </c>
      <c r="I734" s="17">
        <v>0.19981034606575801</v>
      </c>
      <c r="J734" s="17">
        <v>0.37393935414587598</v>
      </c>
      <c r="K734" s="17">
        <v>0.55991702360412898</v>
      </c>
      <c r="L734" s="17">
        <v>0.68299136070014399</v>
      </c>
      <c r="M734" s="17"/>
      <c r="N734" s="17">
        <v>0.29777910616852798</v>
      </c>
      <c r="O734" s="17">
        <v>0.41662549023594098</v>
      </c>
      <c r="P734" s="17">
        <v>0.37637013042385398</v>
      </c>
      <c r="Q734" s="17">
        <v>0.29845240680353402</v>
      </c>
      <c r="R734" s="17"/>
      <c r="S734" s="17">
        <v>0.293088917900931</v>
      </c>
      <c r="T734" s="17">
        <v>0.35113974032637002</v>
      </c>
      <c r="U734" s="17">
        <v>0.40914367180109401</v>
      </c>
      <c r="V734" s="17">
        <v>0.28962894924772697</v>
      </c>
      <c r="W734" s="17">
        <v>0.25660898634138501</v>
      </c>
      <c r="X734" s="17">
        <v>0.29449805103540999</v>
      </c>
      <c r="Y734" s="17">
        <v>0.33485482051364901</v>
      </c>
      <c r="Z734" s="17">
        <v>0.30531124102534601</v>
      </c>
      <c r="AA734" s="17">
        <v>0.33533878428783498</v>
      </c>
      <c r="AB734" s="17"/>
      <c r="AC734" s="17">
        <v>0.34966255374580102</v>
      </c>
      <c r="AD734" s="17">
        <v>0.46005946375537399</v>
      </c>
      <c r="AE734" s="17">
        <v>0.31645660429899503</v>
      </c>
      <c r="AF734" s="17">
        <v>0.14613543209226301</v>
      </c>
      <c r="AG734" s="17">
        <v>0.115550070427464</v>
      </c>
      <c r="AH734" s="17">
        <v>0.27524557557307699</v>
      </c>
      <c r="AI734" s="17">
        <v>0.43048719082652198</v>
      </c>
      <c r="AJ734" s="17">
        <v>0.28165629458470798</v>
      </c>
      <c r="AK734" s="17">
        <v>0.22322450663698201</v>
      </c>
      <c r="AL734" s="17">
        <v>0.40642416869720099</v>
      </c>
      <c r="AM734" s="17"/>
      <c r="AN734" s="17">
        <v>0.152601348534356</v>
      </c>
      <c r="AO734" s="17">
        <v>0.54104403927630595</v>
      </c>
      <c r="AP734" s="17"/>
      <c r="AQ734" s="17">
        <v>0.19585308635770801</v>
      </c>
      <c r="AR734" s="17">
        <v>0.49175410937494801</v>
      </c>
      <c r="AS734" s="17"/>
      <c r="AT734" s="17">
        <v>0.29043307488891301</v>
      </c>
      <c r="AU734" s="17">
        <v>0.50171358187460002</v>
      </c>
      <c r="AV734" s="17"/>
      <c r="AW734" s="17">
        <v>0.313777146550619</v>
      </c>
      <c r="AX734" s="17">
        <v>0.32910980597481598</v>
      </c>
      <c r="AY734" s="17"/>
      <c r="AZ734" s="17">
        <v>0.125230060232843</v>
      </c>
      <c r="BA734" s="17">
        <v>0.51157308722500305</v>
      </c>
    </row>
    <row r="735" spans="2:53" x14ac:dyDescent="0.35">
      <c r="B735" t="s">
        <v>69</v>
      </c>
      <c r="C735" s="17">
        <v>2.3114760618806001E-2</v>
      </c>
      <c r="D735" s="17">
        <v>2.1036900582150901E-2</v>
      </c>
      <c r="E735" s="17">
        <v>2.5213416129560198E-2</v>
      </c>
      <c r="F735" s="17"/>
      <c r="G735" s="17">
        <v>1.6180491953308802E-2</v>
      </c>
      <c r="H735" s="17">
        <v>1.1549184293762201E-2</v>
      </c>
      <c r="I735" s="17">
        <v>1.4761862899026E-2</v>
      </c>
      <c r="J735" s="17">
        <v>2.6215149323647699E-2</v>
      </c>
      <c r="K735" s="17">
        <v>3.7178612835440397E-2</v>
      </c>
      <c r="L735" s="17">
        <v>5.40299564762333E-2</v>
      </c>
      <c r="M735" s="17"/>
      <c r="N735" s="17">
        <v>1.3697612295476599E-2</v>
      </c>
      <c r="O735" s="17">
        <v>3.9040634116533898E-2</v>
      </c>
      <c r="P735" s="17">
        <v>4.1529930938774898E-2</v>
      </c>
      <c r="Q735" s="17">
        <v>6.3658709428903906E-2</v>
      </c>
      <c r="R735" s="17"/>
      <c r="S735" s="17">
        <v>2.0852308609630801E-2</v>
      </c>
      <c r="T735" s="17">
        <v>3.7209579420588897E-2</v>
      </c>
      <c r="U735" s="17">
        <v>1.76503847378809E-2</v>
      </c>
      <c r="V735" s="17">
        <v>2.2696095434052699E-2</v>
      </c>
      <c r="W735" s="17">
        <v>3.79498658374334E-2</v>
      </c>
      <c r="X735" s="17">
        <v>1.5744663212012799E-2</v>
      </c>
      <c r="Y735" s="17">
        <v>1.4913174898094E-2</v>
      </c>
      <c r="Z735" s="17">
        <v>1.3362911543357199E-2</v>
      </c>
      <c r="AA735" s="17">
        <v>1.8557872987737499E-2</v>
      </c>
      <c r="AB735" s="17"/>
      <c r="AC735" s="17">
        <v>7.7089819914924699E-3</v>
      </c>
      <c r="AD735" s="17">
        <v>3.4917472675559599E-2</v>
      </c>
      <c r="AE735" s="17">
        <v>1.4267405843823701E-2</v>
      </c>
      <c r="AF735" s="17">
        <v>1.2127397071860099E-2</v>
      </c>
      <c r="AG735" s="17">
        <v>1.6408023526381901E-2</v>
      </c>
      <c r="AH735" s="17">
        <v>5.17161508656028E-2</v>
      </c>
      <c r="AI735" s="17">
        <v>2.2476026635586701E-2</v>
      </c>
      <c r="AJ735" s="17">
        <v>0</v>
      </c>
      <c r="AK735" s="17">
        <v>8.5941796979031801E-3</v>
      </c>
      <c r="AL735" s="17">
        <v>9.7715035963676592E-3</v>
      </c>
      <c r="AM735" s="17"/>
      <c r="AN735" s="17">
        <v>1.0399408977299299E-2</v>
      </c>
      <c r="AO735" s="17">
        <v>3.38669194549263E-2</v>
      </c>
      <c r="AP735" s="17"/>
      <c r="AQ735" s="17">
        <v>1.5830900533374399E-2</v>
      </c>
      <c r="AR735" s="17">
        <v>2.8548473814043501E-2</v>
      </c>
      <c r="AS735" s="17"/>
      <c r="AT735" s="17">
        <v>1.3155237282512401E-2</v>
      </c>
      <c r="AU735" s="17">
        <v>6.8363069796145204E-2</v>
      </c>
      <c r="AV735" s="17"/>
      <c r="AW735" s="17">
        <v>2.5821849891109101E-2</v>
      </c>
      <c r="AX735" s="17">
        <v>1.83136061540775E-2</v>
      </c>
      <c r="AY735" s="17"/>
      <c r="AZ735" s="17">
        <v>7.3474880033144096E-3</v>
      </c>
      <c r="BA735" s="17">
        <v>3.8508892622950201E-2</v>
      </c>
    </row>
    <row r="736" spans="2:53" x14ac:dyDescent="0.35">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row>
    <row r="737" spans="2:53" x14ac:dyDescent="0.35">
      <c r="B737" s="6" t="s">
        <v>290</v>
      </c>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row>
    <row r="738" spans="2:53" x14ac:dyDescent="0.35">
      <c r="B738" s="24" t="s">
        <v>72</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row>
    <row r="739" spans="2:53" x14ac:dyDescent="0.35">
      <c r="B739" t="s">
        <v>285</v>
      </c>
      <c r="C739" s="17">
        <v>0.246228952071398</v>
      </c>
      <c r="D739" s="17">
        <v>0.26564203459310698</v>
      </c>
      <c r="E739" s="17">
        <v>0.226497936875239</v>
      </c>
      <c r="F739" s="17"/>
      <c r="G739" s="17">
        <v>0.37620318350965898</v>
      </c>
      <c r="H739" s="17">
        <v>0.30739978042273303</v>
      </c>
      <c r="I739" s="17">
        <v>0.294461317612777</v>
      </c>
      <c r="J739" s="17">
        <v>0.22677645822301701</v>
      </c>
      <c r="K739" s="17">
        <v>0.13439707442332699</v>
      </c>
      <c r="L739" s="17">
        <v>9.0565755057313305E-2</v>
      </c>
      <c r="M739" s="17"/>
      <c r="N739" s="17">
        <v>0.26625809165898701</v>
      </c>
      <c r="O739" s="17">
        <v>0.13906266569071199</v>
      </c>
      <c r="P739" s="17">
        <v>0.22316740666940499</v>
      </c>
      <c r="Q739" s="17">
        <v>0.24090433734328701</v>
      </c>
      <c r="R739" s="17"/>
      <c r="S739" s="17">
        <v>0.28699422500225402</v>
      </c>
      <c r="T739" s="17">
        <v>0.20553726271210099</v>
      </c>
      <c r="U739" s="17">
        <v>0.21701342231311299</v>
      </c>
      <c r="V739" s="17">
        <v>0.25702909343998798</v>
      </c>
      <c r="W739" s="17">
        <v>0.23196262787739599</v>
      </c>
      <c r="X739" s="17">
        <v>0.22732004843668399</v>
      </c>
      <c r="Y739" s="17">
        <v>0.251323442680842</v>
      </c>
      <c r="Z739" s="17">
        <v>0.336604454668532</v>
      </c>
      <c r="AA739" s="17">
        <v>0.24526325148935099</v>
      </c>
      <c r="AB739" s="17"/>
      <c r="AC739" s="17">
        <v>0.173784132507357</v>
      </c>
      <c r="AD739" s="17">
        <v>0.122855452539944</v>
      </c>
      <c r="AE739" s="17">
        <v>0.28409876152097202</v>
      </c>
      <c r="AF739" s="17">
        <v>0.35094529754148401</v>
      </c>
      <c r="AG739" s="17">
        <v>0.29416450430826102</v>
      </c>
      <c r="AH739" s="17">
        <v>0.26749587067104202</v>
      </c>
      <c r="AI739" s="17">
        <v>0.19311049864938501</v>
      </c>
      <c r="AJ739" s="17">
        <v>0.19870399089249199</v>
      </c>
      <c r="AK739" s="17">
        <v>0.29424813048437598</v>
      </c>
      <c r="AL739" s="17">
        <v>0.24051500954810601</v>
      </c>
      <c r="AM739" s="17"/>
      <c r="AN739" s="17">
        <v>0.34197570475741601</v>
      </c>
      <c r="AO739" s="17">
        <v>0.126646243798583</v>
      </c>
      <c r="AP739" s="17"/>
      <c r="AQ739" s="17">
        <v>0.33150482707167001</v>
      </c>
      <c r="AR739" s="17">
        <v>0.12807805828016899</v>
      </c>
      <c r="AS739" s="17"/>
      <c r="AT739" s="17">
        <v>0.26386548581243002</v>
      </c>
      <c r="AU739" s="17">
        <v>0.14036449150348301</v>
      </c>
      <c r="AV739" s="17"/>
      <c r="AW739" s="17">
        <v>0.26266328876954198</v>
      </c>
      <c r="AX739" s="17">
        <v>0.22746931739919901</v>
      </c>
      <c r="AY739" s="17"/>
      <c r="AZ739" s="17">
        <v>0.39785020166298501</v>
      </c>
      <c r="BA739" s="17">
        <v>9.8195897289753198E-2</v>
      </c>
    </row>
    <row r="740" spans="2:53" x14ac:dyDescent="0.35">
      <c r="B740" t="s">
        <v>286</v>
      </c>
      <c r="C740" s="17">
        <v>0.30940604836889501</v>
      </c>
      <c r="D740" s="17">
        <v>0.30429755348937798</v>
      </c>
      <c r="E740" s="17">
        <v>0.31479290451881597</v>
      </c>
      <c r="F740" s="17"/>
      <c r="G740" s="17">
        <v>0.36842506041205503</v>
      </c>
      <c r="H740" s="17">
        <v>0.38790723102427699</v>
      </c>
      <c r="I740" s="17">
        <v>0.36509447621772101</v>
      </c>
      <c r="J740" s="17">
        <v>0.278737441810189</v>
      </c>
      <c r="K740" s="17">
        <v>0.206843085272717</v>
      </c>
      <c r="L740" s="17">
        <v>0.137707891828137</v>
      </c>
      <c r="M740" s="17"/>
      <c r="N740" s="17">
        <v>0.335002916114854</v>
      </c>
      <c r="O740" s="17">
        <v>0.20508717097240201</v>
      </c>
      <c r="P740" s="17">
        <v>0.25929452145403897</v>
      </c>
      <c r="Q740" s="17">
        <v>0.27409263649216198</v>
      </c>
      <c r="R740" s="17"/>
      <c r="S740" s="17">
        <v>0.30580649097031798</v>
      </c>
      <c r="T740" s="17">
        <v>0.29475125213752701</v>
      </c>
      <c r="U740" s="17">
        <v>0.27536685138337202</v>
      </c>
      <c r="V740" s="17">
        <v>0.33819970774526098</v>
      </c>
      <c r="W740" s="17">
        <v>0.35502335775619998</v>
      </c>
      <c r="X740" s="17">
        <v>0.35470025303251002</v>
      </c>
      <c r="Y740" s="17">
        <v>0.24757630698937799</v>
      </c>
      <c r="Z740" s="17">
        <v>0.33135848121940797</v>
      </c>
      <c r="AA740" s="17">
        <v>0.30617498316971198</v>
      </c>
      <c r="AB740" s="17"/>
      <c r="AC740" s="17">
        <v>0.29849695930516301</v>
      </c>
      <c r="AD740" s="17">
        <v>0.257641338455535</v>
      </c>
      <c r="AE740" s="17">
        <v>0.32916636514051201</v>
      </c>
      <c r="AF740" s="17">
        <v>0.41451917987161901</v>
      </c>
      <c r="AG740" s="17">
        <v>0.349957118049121</v>
      </c>
      <c r="AH740" s="17">
        <v>0.30984046373177898</v>
      </c>
      <c r="AI740" s="17">
        <v>0.24191686277181601</v>
      </c>
      <c r="AJ740" s="17">
        <v>0.38808074403785697</v>
      </c>
      <c r="AK740" s="17">
        <v>0.41163141040419698</v>
      </c>
      <c r="AL740" s="17">
        <v>0.28886479114103703</v>
      </c>
      <c r="AM740" s="17"/>
      <c r="AN740" s="17">
        <v>0.38622956644906098</v>
      </c>
      <c r="AO740" s="17">
        <v>0.20635069001350001</v>
      </c>
      <c r="AP740" s="17"/>
      <c r="AQ740" s="17">
        <v>0.36384706611849099</v>
      </c>
      <c r="AR740" s="17">
        <v>0.24460064106604901</v>
      </c>
      <c r="AS740" s="17"/>
      <c r="AT740" s="17">
        <v>0.33079766622296097</v>
      </c>
      <c r="AU740" s="17">
        <v>0.194534956344392</v>
      </c>
      <c r="AV740" s="17"/>
      <c r="AW740" s="17">
        <v>0.325184258714112</v>
      </c>
      <c r="AX740" s="17">
        <v>0.29033631517654501</v>
      </c>
      <c r="AY740" s="17"/>
      <c r="AZ740" s="17">
        <v>0.38431762456298002</v>
      </c>
      <c r="BA740" s="17">
        <v>0.23626729313248099</v>
      </c>
    </row>
    <row r="741" spans="2:53" x14ac:dyDescent="0.35">
      <c r="B741" t="s">
        <v>287</v>
      </c>
      <c r="C741" s="17">
        <v>0.38102048313236903</v>
      </c>
      <c r="D741" s="17">
        <v>0.382821151157824</v>
      </c>
      <c r="E741" s="17">
        <v>0.37920239802214101</v>
      </c>
      <c r="F741" s="17"/>
      <c r="G741" s="17">
        <v>0.19412185079063299</v>
      </c>
      <c r="H741" s="17">
        <v>0.24046862071385999</v>
      </c>
      <c r="I741" s="17">
        <v>0.29679026525243402</v>
      </c>
      <c r="J741" s="17">
        <v>0.43527035144054699</v>
      </c>
      <c r="K741" s="17">
        <v>0.56871028972416104</v>
      </c>
      <c r="L741" s="17">
        <v>0.67887053075340797</v>
      </c>
      <c r="M741" s="17"/>
      <c r="N741" s="17">
        <v>0.35378706835811402</v>
      </c>
      <c r="O741" s="17">
        <v>0.54036956247600998</v>
      </c>
      <c r="P741" s="17">
        <v>0.41533409482183697</v>
      </c>
      <c r="Q741" s="17">
        <v>0.35813998362980398</v>
      </c>
      <c r="R741" s="17"/>
      <c r="S741" s="17">
        <v>0.34138831776360401</v>
      </c>
      <c r="T741" s="17">
        <v>0.411383162614892</v>
      </c>
      <c r="U741" s="17">
        <v>0.42177873031285101</v>
      </c>
      <c r="V741" s="17">
        <v>0.33834469015812901</v>
      </c>
      <c r="W741" s="17">
        <v>0.37949865062570598</v>
      </c>
      <c r="X741" s="17">
        <v>0.33160964261342202</v>
      </c>
      <c r="Y741" s="17">
        <v>0.46059828668259301</v>
      </c>
      <c r="Z741" s="17">
        <v>0.29194832948198801</v>
      </c>
      <c r="AA741" s="17">
        <v>0.40957027481821201</v>
      </c>
      <c r="AB741" s="17"/>
      <c r="AC741" s="17">
        <v>0.48916588844231201</v>
      </c>
      <c r="AD741" s="17">
        <v>0.47186339200914901</v>
      </c>
      <c r="AE741" s="17">
        <v>0.36547880908129199</v>
      </c>
      <c r="AF741" s="17">
        <v>0.188114669906879</v>
      </c>
      <c r="AG741" s="17">
        <v>0.26917645359408898</v>
      </c>
      <c r="AH741" s="17">
        <v>0.29943006414316398</v>
      </c>
      <c r="AI741" s="17">
        <v>0.49568444242037302</v>
      </c>
      <c r="AJ741" s="17">
        <v>0.39594769670174701</v>
      </c>
      <c r="AK741" s="17">
        <v>0.29412045911142698</v>
      </c>
      <c r="AL741" s="17">
        <v>0.38133336981270499</v>
      </c>
      <c r="AM741" s="17"/>
      <c r="AN741" s="17">
        <v>0.238499988790594</v>
      </c>
      <c r="AO741" s="17">
        <v>0.56885747410735299</v>
      </c>
      <c r="AP741" s="17"/>
      <c r="AQ741" s="17">
        <v>0.26982618108432199</v>
      </c>
      <c r="AR741" s="17">
        <v>0.52643561125316196</v>
      </c>
      <c r="AS741" s="17"/>
      <c r="AT741" s="17">
        <v>0.35401584748187898</v>
      </c>
      <c r="AU741" s="17">
        <v>0.54577600649332803</v>
      </c>
      <c r="AV741" s="17"/>
      <c r="AW741" s="17">
        <v>0.345060167103452</v>
      </c>
      <c r="AX741" s="17">
        <v>0.42464020768433403</v>
      </c>
      <c r="AY741" s="17"/>
      <c r="AZ741" s="17">
        <v>0.185345646083447</v>
      </c>
      <c r="BA741" s="17">
        <v>0.57206457457916404</v>
      </c>
    </row>
    <row r="742" spans="2:53" x14ac:dyDescent="0.35">
      <c r="B742" t="s">
        <v>288</v>
      </c>
      <c r="C742" s="17">
        <v>2.97029035294522E-2</v>
      </c>
      <c r="D742" s="17">
        <v>2.7374100818900099E-2</v>
      </c>
      <c r="E742" s="17">
        <v>3.2058428822230499E-2</v>
      </c>
      <c r="F742" s="17"/>
      <c r="G742" s="17">
        <v>2.4941408526296598E-2</v>
      </c>
      <c r="H742" s="17">
        <v>3.5144290838005E-2</v>
      </c>
      <c r="I742" s="17">
        <v>2.1341732720869699E-2</v>
      </c>
      <c r="J742" s="17">
        <v>3.55625568676231E-2</v>
      </c>
      <c r="K742" s="17">
        <v>3.2636463475333E-2</v>
      </c>
      <c r="L742" s="17">
        <v>2.47080459865913E-2</v>
      </c>
      <c r="M742" s="17"/>
      <c r="N742" s="17">
        <v>2.3857001819359E-2</v>
      </c>
      <c r="O742" s="17">
        <v>4.9427660783969402E-2</v>
      </c>
      <c r="P742" s="17">
        <v>3.9563701959782697E-2</v>
      </c>
      <c r="Q742" s="17">
        <v>5.1006703476852801E-2</v>
      </c>
      <c r="R742" s="17"/>
      <c r="S742" s="17">
        <v>3.2476479181350902E-2</v>
      </c>
      <c r="T742" s="17">
        <v>3.2513952519367298E-2</v>
      </c>
      <c r="U742" s="17">
        <v>4.29204986613793E-2</v>
      </c>
      <c r="V742" s="17">
        <v>2.6599598718253199E-2</v>
      </c>
      <c r="W742" s="17">
        <v>2.0040792489531601E-2</v>
      </c>
      <c r="X742" s="17">
        <v>5.4880729613959102E-2</v>
      </c>
      <c r="Y742" s="17">
        <v>1.9150726306964402E-2</v>
      </c>
      <c r="Z742" s="17">
        <v>1.3362911543357199E-2</v>
      </c>
      <c r="AA742" s="17">
        <v>1.69415428725322E-2</v>
      </c>
      <c r="AB742" s="17"/>
      <c r="AC742" s="17">
        <v>1.6744297796776299E-2</v>
      </c>
      <c r="AD742" s="17">
        <v>7.2889897338037204E-2</v>
      </c>
      <c r="AE742" s="17">
        <v>1.4110229763584101E-2</v>
      </c>
      <c r="AF742" s="17">
        <v>3.0937129910057402E-2</v>
      </c>
      <c r="AG742" s="17">
        <v>2.6052736200715298E-2</v>
      </c>
      <c r="AH742" s="17">
        <v>5.2559476197393602E-2</v>
      </c>
      <c r="AI742" s="17">
        <v>3.69351341209554E-2</v>
      </c>
      <c r="AJ742" s="17">
        <v>0</v>
      </c>
      <c r="AK742" s="17">
        <v>0</v>
      </c>
      <c r="AL742" s="17">
        <v>2.8802313437574899E-2</v>
      </c>
      <c r="AM742" s="17"/>
      <c r="AN742" s="17">
        <v>1.8657414214688799E-2</v>
      </c>
      <c r="AO742" s="17">
        <v>4.2624870327328902E-2</v>
      </c>
      <c r="AP742" s="17"/>
      <c r="AQ742" s="17">
        <v>1.8350779027434198E-2</v>
      </c>
      <c r="AR742" s="17">
        <v>4.6072606006809701E-2</v>
      </c>
      <c r="AS742" s="17"/>
      <c r="AT742" s="17">
        <v>2.7718644961720901E-2</v>
      </c>
      <c r="AU742" s="17">
        <v>3.9035002210676802E-2</v>
      </c>
      <c r="AV742" s="17"/>
      <c r="AW742" s="17">
        <v>2.6577956809848199E-2</v>
      </c>
      <c r="AX742" s="17">
        <v>3.3676292262887701E-2</v>
      </c>
      <c r="AY742" s="17"/>
      <c r="AZ742" s="17">
        <v>2.1290518709975399E-2</v>
      </c>
      <c r="BA742" s="17">
        <v>3.7916204937930902E-2</v>
      </c>
    </row>
    <row r="743" spans="2:53" x14ac:dyDescent="0.35">
      <c r="B743" t="s">
        <v>289</v>
      </c>
      <c r="C743" s="17">
        <v>1.6211932100026801E-2</v>
      </c>
      <c r="D743" s="17">
        <v>7.2660221590540603E-3</v>
      </c>
      <c r="E743" s="17">
        <v>2.5172427178238602E-2</v>
      </c>
      <c r="F743" s="17"/>
      <c r="G743" s="17">
        <v>1.2622546920154E-2</v>
      </c>
      <c r="H743" s="17">
        <v>1.75085020260092E-2</v>
      </c>
      <c r="I743" s="17">
        <v>1.34505377026696E-2</v>
      </c>
      <c r="J743" s="17">
        <v>1.1722217975478301E-2</v>
      </c>
      <c r="K743" s="17">
        <v>2.64985075127388E-2</v>
      </c>
      <c r="L743" s="17">
        <v>1.75962539341314E-2</v>
      </c>
      <c r="M743" s="17"/>
      <c r="N743" s="17">
        <v>8.7289817621375096E-3</v>
      </c>
      <c r="O743" s="17">
        <v>4.70702213676846E-2</v>
      </c>
      <c r="P743" s="17">
        <v>3.04730458542305E-2</v>
      </c>
      <c r="Q743" s="17">
        <v>3.3254382027026699E-2</v>
      </c>
      <c r="R743" s="17"/>
      <c r="S743" s="17">
        <v>8.5481236409820308E-3</v>
      </c>
      <c r="T743" s="17">
        <v>1.2801899848873999E-2</v>
      </c>
      <c r="U743" s="17">
        <v>2.0254785008565802E-2</v>
      </c>
      <c r="V743" s="17">
        <v>3.03581204756561E-2</v>
      </c>
      <c r="W743" s="17">
        <v>6.7372860065897698E-3</v>
      </c>
      <c r="X743" s="17">
        <v>1.5744663091413001E-2</v>
      </c>
      <c r="Y743" s="17">
        <v>1.7113683629259899E-2</v>
      </c>
      <c r="Z743" s="17">
        <v>2.6725823086714399E-2</v>
      </c>
      <c r="AA743" s="17">
        <v>1.6941542950073701E-2</v>
      </c>
      <c r="AB743" s="17"/>
      <c r="AC743" s="17">
        <v>8.0812759436870406E-3</v>
      </c>
      <c r="AD743" s="17">
        <v>5.9437717897117999E-2</v>
      </c>
      <c r="AE743" s="17">
        <v>3.5729172468197301E-3</v>
      </c>
      <c r="AF743" s="17">
        <v>4.8172843710962698E-3</v>
      </c>
      <c r="AG743" s="17">
        <v>4.4241164321432699E-2</v>
      </c>
      <c r="AH743" s="17">
        <v>0</v>
      </c>
      <c r="AI743" s="17">
        <v>1.6900319726420799E-2</v>
      </c>
      <c r="AJ743" s="17">
        <v>8.5717944802835393E-3</v>
      </c>
      <c r="AK743" s="17">
        <v>0</v>
      </c>
      <c r="AL743" s="17">
        <v>4.3334430113302499E-2</v>
      </c>
      <c r="AM743" s="17"/>
      <c r="AN743" s="17">
        <v>7.6391085406928103E-3</v>
      </c>
      <c r="AO743" s="17">
        <v>2.7569840250783101E-2</v>
      </c>
      <c r="AP743" s="17"/>
      <c r="AQ743" s="17">
        <v>7.2200910273201796E-3</v>
      </c>
      <c r="AR743" s="17">
        <v>2.8714310812013699E-2</v>
      </c>
      <c r="AS743" s="17"/>
      <c r="AT743" s="17">
        <v>1.3541102718418E-2</v>
      </c>
      <c r="AU743" s="17">
        <v>2.8870045429727501E-2</v>
      </c>
      <c r="AV743" s="17"/>
      <c r="AW743" s="17">
        <v>1.9181759377724501E-2</v>
      </c>
      <c r="AX743" s="17">
        <v>1.2731946072318E-2</v>
      </c>
      <c r="AY743" s="17"/>
      <c r="AZ743" s="17">
        <v>5.9129110716008198E-3</v>
      </c>
      <c r="BA743" s="17">
        <v>2.6267221501776301E-2</v>
      </c>
    </row>
    <row r="744" spans="2:53" x14ac:dyDescent="0.35">
      <c r="B744" t="s">
        <v>69</v>
      </c>
      <c r="C744" s="17">
        <v>1.7429680797859101E-2</v>
      </c>
      <c r="D744" s="17">
        <v>1.25991377817359E-2</v>
      </c>
      <c r="E744" s="17">
        <v>2.2275904583334599E-2</v>
      </c>
      <c r="F744" s="17"/>
      <c r="G744" s="17">
        <v>2.36859498412029E-2</v>
      </c>
      <c r="H744" s="17">
        <v>1.1571574975115399E-2</v>
      </c>
      <c r="I744" s="17">
        <v>8.8616704935283001E-3</v>
      </c>
      <c r="J744" s="17">
        <v>1.19309736831456E-2</v>
      </c>
      <c r="K744" s="17">
        <v>3.0914579591722901E-2</v>
      </c>
      <c r="L744" s="17">
        <v>5.0551522440419001E-2</v>
      </c>
      <c r="M744" s="17"/>
      <c r="N744" s="17">
        <v>1.23659402865487E-2</v>
      </c>
      <c r="O744" s="17">
        <v>1.8982718709221101E-2</v>
      </c>
      <c r="P744" s="17">
        <v>3.2167229240705301E-2</v>
      </c>
      <c r="Q744" s="17">
        <v>4.26019570308682E-2</v>
      </c>
      <c r="R744" s="17"/>
      <c r="S744" s="17">
        <v>2.4786363441491901E-2</v>
      </c>
      <c r="T744" s="17">
        <v>4.3012470167239303E-2</v>
      </c>
      <c r="U744" s="17">
        <v>2.2665712320718501E-2</v>
      </c>
      <c r="V744" s="17">
        <v>9.4687894627128698E-3</v>
      </c>
      <c r="W744" s="17">
        <v>6.7372852445758899E-3</v>
      </c>
      <c r="X744" s="17">
        <v>1.5744663212012799E-2</v>
      </c>
      <c r="Y744" s="17">
        <v>4.2375537109624302E-3</v>
      </c>
      <c r="Z744" s="17">
        <v>0</v>
      </c>
      <c r="AA744" s="17">
        <v>5.1084047001194299E-3</v>
      </c>
      <c r="AB744" s="17"/>
      <c r="AC744" s="17">
        <v>1.37274460047039E-2</v>
      </c>
      <c r="AD744" s="17">
        <v>1.53122017602167E-2</v>
      </c>
      <c r="AE744" s="17">
        <v>3.5729172468197301E-3</v>
      </c>
      <c r="AF744" s="17">
        <v>1.0666438398863699E-2</v>
      </c>
      <c r="AG744" s="17">
        <v>1.6408023526381901E-2</v>
      </c>
      <c r="AH744" s="17">
        <v>7.0674125256621007E-2</v>
      </c>
      <c r="AI744" s="17">
        <v>1.54527423110497E-2</v>
      </c>
      <c r="AJ744" s="17">
        <v>8.6957738876206406E-3</v>
      </c>
      <c r="AK744" s="17">
        <v>0</v>
      </c>
      <c r="AL744" s="17">
        <v>1.7150085947274501E-2</v>
      </c>
      <c r="AM744" s="17"/>
      <c r="AN744" s="17">
        <v>6.9982172475477203E-3</v>
      </c>
      <c r="AO744" s="17">
        <v>2.7950881502452101E-2</v>
      </c>
      <c r="AP744" s="17"/>
      <c r="AQ744" s="17">
        <v>9.2510556707628804E-3</v>
      </c>
      <c r="AR744" s="17">
        <v>2.6098772581796301E-2</v>
      </c>
      <c r="AS744" s="17"/>
      <c r="AT744" s="17">
        <v>1.0061252802590299E-2</v>
      </c>
      <c r="AU744" s="17">
        <v>5.1419498018392303E-2</v>
      </c>
      <c r="AV744" s="17"/>
      <c r="AW744" s="17">
        <v>2.1332569225320799E-2</v>
      </c>
      <c r="AX744" s="17">
        <v>1.1145921404716401E-2</v>
      </c>
      <c r="AY744" s="17"/>
      <c r="AZ744" s="17">
        <v>5.2830979090116E-3</v>
      </c>
      <c r="BA744" s="17">
        <v>2.92888085588951E-2</v>
      </c>
    </row>
    <row r="745" spans="2:53" x14ac:dyDescent="0.35">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row>
    <row r="746" spans="2:53" x14ac:dyDescent="0.35">
      <c r="B746" s="6" t="s">
        <v>296</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row>
    <row r="747" spans="2:53" x14ac:dyDescent="0.35">
      <c r="B747" s="24" t="s">
        <v>72</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row>
    <row r="748" spans="2:53" x14ac:dyDescent="0.35">
      <c r="B748" t="s">
        <v>291</v>
      </c>
      <c r="C748" s="17">
        <v>0.25777812894306701</v>
      </c>
      <c r="D748" s="17">
        <v>0.26594206486019201</v>
      </c>
      <c r="E748" s="17">
        <v>0.24930665053961301</v>
      </c>
      <c r="F748" s="17"/>
      <c r="G748" s="17">
        <v>0.35576342659913102</v>
      </c>
      <c r="H748" s="17">
        <v>0.33378931988603</v>
      </c>
      <c r="I748" s="17">
        <v>0.32753920723179403</v>
      </c>
      <c r="J748" s="17">
        <v>0.22671391873577701</v>
      </c>
      <c r="K748" s="17">
        <v>0.118558657082293</v>
      </c>
      <c r="L748" s="17">
        <v>9.0597972469534896E-2</v>
      </c>
      <c r="M748" s="17"/>
      <c r="N748" s="17">
        <v>0.28222725618515099</v>
      </c>
      <c r="O748" s="17">
        <v>0.141140835625122</v>
      </c>
      <c r="P748" s="17">
        <v>0.21073360839896099</v>
      </c>
      <c r="Q748" s="17">
        <v>0.26976915236792898</v>
      </c>
      <c r="R748" s="17"/>
      <c r="S748" s="17">
        <v>0.31201791412351398</v>
      </c>
      <c r="T748" s="17">
        <v>0.18462908812311099</v>
      </c>
      <c r="U748" s="17">
        <v>0.26996457965138998</v>
      </c>
      <c r="V748" s="17">
        <v>0.289338960041718</v>
      </c>
      <c r="W748" s="17">
        <v>0.23179156380694199</v>
      </c>
      <c r="X748" s="17">
        <v>0.27455402688744501</v>
      </c>
      <c r="Y748" s="17">
        <v>0.20911138206049701</v>
      </c>
      <c r="Z748" s="17">
        <v>0.41153593898283097</v>
      </c>
      <c r="AA748" s="17">
        <v>0.228321706679813</v>
      </c>
      <c r="AB748" s="17"/>
      <c r="AC748" s="17">
        <v>0.22549922404643399</v>
      </c>
      <c r="AD748" s="17">
        <v>0.14827439469207199</v>
      </c>
      <c r="AE748" s="17">
        <v>0.25999490924545499</v>
      </c>
      <c r="AF748" s="17">
        <v>0.39239913123708597</v>
      </c>
      <c r="AG748" s="17">
        <v>0.33128120104957698</v>
      </c>
      <c r="AH748" s="17">
        <v>0.27367964382062498</v>
      </c>
      <c r="AI748" s="17">
        <v>0.21444482391485001</v>
      </c>
      <c r="AJ748" s="17">
        <v>0.178987393828972</v>
      </c>
      <c r="AK748" s="17">
        <v>0.30258588493396099</v>
      </c>
      <c r="AL748" s="17">
        <v>0.19649547575691001</v>
      </c>
      <c r="AM748" s="17"/>
      <c r="AN748" s="17">
        <v>0.372918482155637</v>
      </c>
      <c r="AO748" s="17">
        <v>0.116166443164955</v>
      </c>
      <c r="AP748" s="17"/>
      <c r="AQ748" s="17">
        <v>0.353225515828895</v>
      </c>
      <c r="AR748" s="17">
        <v>0.12958344853394499</v>
      </c>
      <c r="AS748" s="17"/>
      <c r="AT748" s="17">
        <v>0.28167152590133099</v>
      </c>
      <c r="AU748" s="17">
        <v>0.124061689320127</v>
      </c>
      <c r="AV748" s="17"/>
      <c r="AW748" s="17">
        <v>0.27426139388359999</v>
      </c>
      <c r="AX748" s="17">
        <v>0.23875319306614201</v>
      </c>
      <c r="AY748" s="17"/>
      <c r="AZ748" s="17">
        <v>0.42683872908652198</v>
      </c>
      <c r="BA748" s="17">
        <v>9.2718434804768102E-2</v>
      </c>
    </row>
    <row r="749" spans="2:53" x14ac:dyDescent="0.35">
      <c r="B749" t="s">
        <v>292</v>
      </c>
      <c r="C749" s="17">
        <v>0.30209447869839801</v>
      </c>
      <c r="D749" s="17">
        <v>0.31437274958223799</v>
      </c>
      <c r="E749" s="17">
        <v>0.29008799141907399</v>
      </c>
      <c r="F749" s="17"/>
      <c r="G749" s="17">
        <v>0.27021137669435202</v>
      </c>
      <c r="H749" s="17">
        <v>0.359784502739387</v>
      </c>
      <c r="I749" s="17">
        <v>0.36499806848558802</v>
      </c>
      <c r="J749" s="17">
        <v>0.289731084918953</v>
      </c>
      <c r="K749" s="17">
        <v>0.22023152121904499</v>
      </c>
      <c r="L749" s="17">
        <v>0.128070860628828</v>
      </c>
      <c r="M749" s="17"/>
      <c r="N749" s="17">
        <v>0.32933758583596601</v>
      </c>
      <c r="O749" s="17">
        <v>0.222227259470268</v>
      </c>
      <c r="P749" s="17">
        <v>0.22474779910249201</v>
      </c>
      <c r="Q749" s="17">
        <v>0.246923211965974</v>
      </c>
      <c r="R749" s="17"/>
      <c r="S749" s="17">
        <v>0.298618395428914</v>
      </c>
      <c r="T749" s="17">
        <v>0.30139483611733298</v>
      </c>
      <c r="U749" s="17">
        <v>0.232252878480603</v>
      </c>
      <c r="V749" s="17">
        <v>0.30784158895980801</v>
      </c>
      <c r="W749" s="17">
        <v>0.361931708755869</v>
      </c>
      <c r="X749" s="17">
        <v>0.32133684965029902</v>
      </c>
      <c r="Y749" s="17">
        <v>0.285714286428641</v>
      </c>
      <c r="Z749" s="17">
        <v>0.27858541987176999</v>
      </c>
      <c r="AA749" s="17">
        <v>0.32137048904677401</v>
      </c>
      <c r="AB749" s="17"/>
      <c r="AC749" s="17">
        <v>0.27133561028261599</v>
      </c>
      <c r="AD749" s="17">
        <v>0.220378164034924</v>
      </c>
      <c r="AE749" s="17">
        <v>0.36280990347805098</v>
      </c>
      <c r="AF749" s="17">
        <v>0.35970333585702502</v>
      </c>
      <c r="AG749" s="17">
        <v>0.27982222389066003</v>
      </c>
      <c r="AH749" s="17">
        <v>0.301350881124268</v>
      </c>
      <c r="AI749" s="17">
        <v>0.25535904432294299</v>
      </c>
      <c r="AJ749" s="17">
        <v>0.37220913310626802</v>
      </c>
      <c r="AK749" s="17">
        <v>0.34876162256024201</v>
      </c>
      <c r="AL749" s="17">
        <v>0.34191091521797601</v>
      </c>
      <c r="AM749" s="17"/>
      <c r="AN749" s="17">
        <v>0.36026459008203499</v>
      </c>
      <c r="AO749" s="17">
        <v>0.22527313824696099</v>
      </c>
      <c r="AP749" s="17"/>
      <c r="AQ749" s="17">
        <v>0.34736807293907601</v>
      </c>
      <c r="AR749" s="17">
        <v>0.243123083004813</v>
      </c>
      <c r="AS749" s="17"/>
      <c r="AT749" s="17">
        <v>0.31810867961782502</v>
      </c>
      <c r="AU749" s="17">
        <v>0.21008286337568299</v>
      </c>
      <c r="AV749" s="17"/>
      <c r="AW749" s="17">
        <v>0.29895375554967402</v>
      </c>
      <c r="AX749" s="17">
        <v>0.30517942883468901</v>
      </c>
      <c r="AY749" s="17"/>
      <c r="AZ749" s="17">
        <v>0.35018168612498801</v>
      </c>
      <c r="BA749" s="17">
        <v>0.25514527975397899</v>
      </c>
    </row>
    <row r="750" spans="2:53" x14ac:dyDescent="0.35">
      <c r="B750" t="s">
        <v>293</v>
      </c>
      <c r="C750" s="17">
        <v>0.37718596573871999</v>
      </c>
      <c r="D750" s="17">
        <v>0.36821630832972901</v>
      </c>
      <c r="E750" s="17">
        <v>0.38613475610942999</v>
      </c>
      <c r="F750" s="17"/>
      <c r="G750" s="17">
        <v>0.27520756470040703</v>
      </c>
      <c r="H750" s="17">
        <v>0.224691484631526</v>
      </c>
      <c r="I750" s="17">
        <v>0.26953326347708501</v>
      </c>
      <c r="J750" s="17">
        <v>0.414122377966544</v>
      </c>
      <c r="K750" s="17">
        <v>0.60231689826129498</v>
      </c>
      <c r="L750" s="17">
        <v>0.71537473813659103</v>
      </c>
      <c r="M750" s="17"/>
      <c r="N750" s="17">
        <v>0.345247252884127</v>
      </c>
      <c r="O750" s="17">
        <v>0.49149894979607101</v>
      </c>
      <c r="P750" s="17">
        <v>0.464966089823655</v>
      </c>
      <c r="Q750" s="17">
        <v>0.38090509095362801</v>
      </c>
      <c r="R750" s="17"/>
      <c r="S750" s="17">
        <v>0.31751929380944799</v>
      </c>
      <c r="T750" s="17">
        <v>0.43025452384469298</v>
      </c>
      <c r="U750" s="17">
        <v>0.43701818640648499</v>
      </c>
      <c r="V750" s="17">
        <v>0.34029644749442201</v>
      </c>
      <c r="W750" s="17">
        <v>0.36389235867676101</v>
      </c>
      <c r="X750" s="17">
        <v>0.33753268735712</v>
      </c>
      <c r="Y750" s="17">
        <v>0.451796229596723</v>
      </c>
      <c r="Z750" s="17">
        <v>0.260994391405868</v>
      </c>
      <c r="AA750" s="17">
        <v>0.39773713842772201</v>
      </c>
      <c r="AB750" s="17"/>
      <c r="AC750" s="17">
        <v>0.46234774981739502</v>
      </c>
      <c r="AD750" s="17">
        <v>0.51279076637181098</v>
      </c>
      <c r="AE750" s="17">
        <v>0.33445643070772901</v>
      </c>
      <c r="AF750" s="17">
        <v>0.20576772324689899</v>
      </c>
      <c r="AG750" s="17">
        <v>0.24843305009165501</v>
      </c>
      <c r="AH750" s="17">
        <v>0.28755441022731998</v>
      </c>
      <c r="AI750" s="17">
        <v>0.46196492146075602</v>
      </c>
      <c r="AJ750" s="17">
        <v>0.42293694476104099</v>
      </c>
      <c r="AK750" s="17">
        <v>0.34005831210948301</v>
      </c>
      <c r="AL750" s="17">
        <v>0.390561281461761</v>
      </c>
      <c r="AM750" s="17"/>
      <c r="AN750" s="17">
        <v>0.22846522841831601</v>
      </c>
      <c r="AO750" s="17">
        <v>0.56557581772270804</v>
      </c>
      <c r="AP750" s="17"/>
      <c r="AQ750" s="17">
        <v>0.26171930429135998</v>
      </c>
      <c r="AR750" s="17">
        <v>0.53534875445749697</v>
      </c>
      <c r="AS750" s="17"/>
      <c r="AT750" s="17">
        <v>0.347030444148277</v>
      </c>
      <c r="AU750" s="17">
        <v>0.55478016958535203</v>
      </c>
      <c r="AV750" s="17"/>
      <c r="AW750" s="17">
        <v>0.366464155046207</v>
      </c>
      <c r="AX750" s="17">
        <v>0.39122482350700999</v>
      </c>
      <c r="AY750" s="17"/>
      <c r="AZ750" s="17">
        <v>0.18795943426109399</v>
      </c>
      <c r="BA750" s="17">
        <v>0.56193435408020798</v>
      </c>
    </row>
    <row r="751" spans="2:53" x14ac:dyDescent="0.35">
      <c r="B751" t="s">
        <v>294</v>
      </c>
      <c r="C751" s="17">
        <v>3.3588373667435001E-2</v>
      </c>
      <c r="D751" s="17">
        <v>3.4282508670448998E-2</v>
      </c>
      <c r="E751" s="17">
        <v>3.2924456912557298E-2</v>
      </c>
      <c r="F751" s="17"/>
      <c r="G751" s="17">
        <v>6.6466961428422094E-2</v>
      </c>
      <c r="H751" s="17">
        <v>5.6764517030442503E-2</v>
      </c>
      <c r="I751" s="17">
        <v>2.2737483111422999E-2</v>
      </c>
      <c r="J751" s="17">
        <v>3.7060695786398097E-2</v>
      </c>
      <c r="K751" s="17">
        <v>1.3529340959058099E-2</v>
      </c>
      <c r="L751" s="17">
        <v>1.5159850506531699E-2</v>
      </c>
      <c r="M751" s="17"/>
      <c r="N751" s="17">
        <v>2.31866343560213E-2</v>
      </c>
      <c r="O751" s="17">
        <v>8.4692450497779806E-2</v>
      </c>
      <c r="P751" s="17">
        <v>5.2114500822559001E-2</v>
      </c>
      <c r="Q751" s="17">
        <v>4.1127081532758E-2</v>
      </c>
      <c r="R751" s="17"/>
      <c r="S751" s="17">
        <v>4.1585955901588402E-2</v>
      </c>
      <c r="T751" s="17">
        <v>3.6013458063612197E-2</v>
      </c>
      <c r="U751" s="17">
        <v>2.28591861509016E-2</v>
      </c>
      <c r="V751" s="17">
        <v>3.2164883206562599E-2</v>
      </c>
      <c r="W751" s="17">
        <v>2.44752945862678E-2</v>
      </c>
      <c r="X751" s="17">
        <v>4.8957684629061297E-2</v>
      </c>
      <c r="Y751" s="17">
        <v>4.2702481156864001E-2</v>
      </c>
      <c r="Z751" s="17">
        <v>1.3362915229512501E-2</v>
      </c>
      <c r="AA751" s="17">
        <v>2.5412314605785399E-2</v>
      </c>
      <c r="AB751" s="17"/>
      <c r="AC751" s="17">
        <v>2.7316567905765001E-2</v>
      </c>
      <c r="AD751" s="17">
        <v>4.7728253172588497E-2</v>
      </c>
      <c r="AE751" s="17">
        <v>2.3294063293383099E-2</v>
      </c>
      <c r="AF751" s="17">
        <v>2.46319944104657E-2</v>
      </c>
      <c r="AG751" s="17">
        <v>0.111343859517779</v>
      </c>
      <c r="AH751" s="17">
        <v>5.4082265194940499E-2</v>
      </c>
      <c r="AI751" s="17">
        <v>4.42569815349333E-2</v>
      </c>
      <c r="AJ751" s="17">
        <v>1.71707544160992E-2</v>
      </c>
      <c r="AK751" s="17">
        <v>8.5941803963137994E-3</v>
      </c>
      <c r="AL751" s="17">
        <v>5.2175838806555901E-2</v>
      </c>
      <c r="AM751" s="17"/>
      <c r="AN751" s="17">
        <v>2.8869031538558899E-2</v>
      </c>
      <c r="AO751" s="17">
        <v>3.9856844883671999E-2</v>
      </c>
      <c r="AP751" s="17"/>
      <c r="AQ751" s="17">
        <v>2.5078719538194599E-2</v>
      </c>
      <c r="AR751" s="17">
        <v>4.3836353567808801E-2</v>
      </c>
      <c r="AS751" s="17"/>
      <c r="AT751" s="17">
        <v>3.2596740636297902E-2</v>
      </c>
      <c r="AU751" s="17">
        <v>3.9807796197279199E-2</v>
      </c>
      <c r="AV751" s="17"/>
      <c r="AW751" s="17">
        <v>2.8577620777433501E-2</v>
      </c>
      <c r="AX751" s="17">
        <v>3.9866013364600203E-2</v>
      </c>
      <c r="AY751" s="17"/>
      <c r="AZ751" s="17">
        <v>2.8094293515601599E-2</v>
      </c>
      <c r="BA751" s="17">
        <v>3.8952433588335597E-2</v>
      </c>
    </row>
    <row r="752" spans="2:53" x14ac:dyDescent="0.35">
      <c r="B752" t="s">
        <v>295</v>
      </c>
      <c r="C752" s="17">
        <v>1.2207548739982799E-2</v>
      </c>
      <c r="D752" s="17">
        <v>8.2413204055448094E-3</v>
      </c>
      <c r="E752" s="17">
        <v>1.61847596959954E-2</v>
      </c>
      <c r="F752" s="17"/>
      <c r="G752" s="17">
        <v>2.11102935987134E-2</v>
      </c>
      <c r="H752" s="17">
        <v>1.16359188172375E-2</v>
      </c>
      <c r="I752" s="17">
        <v>4.8404972964977396E-3</v>
      </c>
      <c r="J752" s="17">
        <v>1.8956013882493301E-2</v>
      </c>
      <c r="K752" s="17">
        <v>1.4633331121043701E-2</v>
      </c>
      <c r="L752" s="17">
        <v>1.0285383769214999E-2</v>
      </c>
      <c r="M752" s="17"/>
      <c r="N752" s="17">
        <v>5.8972362147251701E-3</v>
      </c>
      <c r="O752" s="17">
        <v>3.7790747939924402E-2</v>
      </c>
      <c r="P752" s="17">
        <v>2.73835809288656E-2</v>
      </c>
      <c r="Q752" s="17">
        <v>1.8673509203672899E-2</v>
      </c>
      <c r="R752" s="17"/>
      <c r="S752" s="17">
        <v>8.5481236409820308E-3</v>
      </c>
      <c r="T752" s="17">
        <v>1.2801899740970801E-2</v>
      </c>
      <c r="U752" s="17">
        <v>1.76503843020554E-2</v>
      </c>
      <c r="V752" s="17">
        <v>1.5179061082929501E-2</v>
      </c>
      <c r="W752" s="17">
        <v>1.11717881675704E-2</v>
      </c>
      <c r="X752" s="17">
        <v>3.8985679239074201E-3</v>
      </c>
      <c r="Y752" s="17">
        <v>4.2375537109624302E-3</v>
      </c>
      <c r="Z752" s="17">
        <v>3.5521334510018501E-2</v>
      </c>
      <c r="AA752" s="17">
        <v>1.3579175322965801E-2</v>
      </c>
      <c r="AB752" s="17"/>
      <c r="AC752" s="17">
        <v>3.6590434499053901E-3</v>
      </c>
      <c r="AD752" s="17">
        <v>3.8994136399271399E-2</v>
      </c>
      <c r="AE752" s="17">
        <v>9.9138488490821408E-3</v>
      </c>
      <c r="AF752" s="17">
        <v>1.9059180164476199E-3</v>
      </c>
      <c r="AG752" s="17">
        <v>0</v>
      </c>
      <c r="AH752" s="17">
        <v>1.26586743762252E-2</v>
      </c>
      <c r="AI752" s="17">
        <v>1.32306413248371E-2</v>
      </c>
      <c r="AJ752" s="17">
        <v>0</v>
      </c>
      <c r="AK752" s="17">
        <v>0</v>
      </c>
      <c r="AL752" s="17">
        <v>1.8856488756798E-2</v>
      </c>
      <c r="AM752" s="17"/>
      <c r="AN752" s="17">
        <v>6.6331504288414198E-3</v>
      </c>
      <c r="AO752" s="17">
        <v>2.0271275382294899E-2</v>
      </c>
      <c r="AP752" s="17"/>
      <c r="AQ752" s="17">
        <v>6.2931084964723402E-3</v>
      </c>
      <c r="AR752" s="17">
        <v>1.9886417313623301E-2</v>
      </c>
      <c r="AS752" s="17"/>
      <c r="AT752" s="17">
        <v>8.5716009637377202E-3</v>
      </c>
      <c r="AU752" s="17">
        <v>3.0550481983635899E-2</v>
      </c>
      <c r="AV752" s="17"/>
      <c r="AW752" s="17">
        <v>1.43280007411585E-2</v>
      </c>
      <c r="AX752" s="17">
        <v>9.7270577746344095E-3</v>
      </c>
      <c r="AY752" s="17"/>
      <c r="AZ752" s="17">
        <v>2.9056356437073502E-3</v>
      </c>
      <c r="BA752" s="17">
        <v>2.1289327281342699E-2</v>
      </c>
    </row>
    <row r="753" spans="2:53" x14ac:dyDescent="0.35">
      <c r="B753" t="s">
        <v>69</v>
      </c>
      <c r="C753" s="17">
        <v>1.71455042123978E-2</v>
      </c>
      <c r="D753" s="17">
        <v>8.9450481518464908E-3</v>
      </c>
      <c r="E753" s="17">
        <v>2.53613853233309E-2</v>
      </c>
      <c r="F753" s="17"/>
      <c r="G753" s="17">
        <v>1.1240376978974599E-2</v>
      </c>
      <c r="H753" s="17">
        <v>1.3334256895376999E-2</v>
      </c>
      <c r="I753" s="17">
        <v>1.0351480397611801E-2</v>
      </c>
      <c r="J753" s="17">
        <v>1.34159087098346E-2</v>
      </c>
      <c r="K753" s="17">
        <v>3.07302513572652E-2</v>
      </c>
      <c r="L753" s="17">
        <v>4.0511194489299303E-2</v>
      </c>
      <c r="M753" s="17"/>
      <c r="N753" s="17">
        <v>1.4104034524009299E-2</v>
      </c>
      <c r="O753" s="17">
        <v>2.2649756670834201E-2</v>
      </c>
      <c r="P753" s="17">
        <v>2.0054420923467799E-2</v>
      </c>
      <c r="Q753" s="17">
        <v>4.2601953976037998E-2</v>
      </c>
      <c r="R753" s="17"/>
      <c r="S753" s="17">
        <v>2.1710317095552999E-2</v>
      </c>
      <c r="T753" s="17">
        <v>3.4906194110280203E-2</v>
      </c>
      <c r="U753" s="17">
        <v>2.0254785008565802E-2</v>
      </c>
      <c r="V753" s="17">
        <v>1.5179059214559599E-2</v>
      </c>
      <c r="W753" s="17">
        <v>6.7372860065897698E-3</v>
      </c>
      <c r="X753" s="17">
        <v>1.37201835521675E-2</v>
      </c>
      <c r="Y753" s="17">
        <v>6.4380670463123797E-3</v>
      </c>
      <c r="Z753" s="17">
        <v>0</v>
      </c>
      <c r="AA753" s="17">
        <v>1.357917591694E-2</v>
      </c>
      <c r="AB753" s="17"/>
      <c r="AC753" s="17">
        <v>9.8418044978842503E-3</v>
      </c>
      <c r="AD753" s="17">
        <v>3.1834285329332399E-2</v>
      </c>
      <c r="AE753" s="17">
        <v>9.5308444262998202E-3</v>
      </c>
      <c r="AF753" s="17">
        <v>1.55918972320764E-2</v>
      </c>
      <c r="AG753" s="17">
        <v>2.9119665450328801E-2</v>
      </c>
      <c r="AH753" s="17">
        <v>7.0674125256621007E-2</v>
      </c>
      <c r="AI753" s="17">
        <v>1.07435874416796E-2</v>
      </c>
      <c r="AJ753" s="17">
        <v>8.6957738876206406E-3</v>
      </c>
      <c r="AK753" s="17">
        <v>0</v>
      </c>
      <c r="AL753" s="17">
        <v>0</v>
      </c>
      <c r="AM753" s="17"/>
      <c r="AN753" s="17">
        <v>2.84951737661237E-3</v>
      </c>
      <c r="AO753" s="17">
        <v>3.28564805994086E-2</v>
      </c>
      <c r="AP753" s="17"/>
      <c r="AQ753" s="17">
        <v>6.3152789060021298E-3</v>
      </c>
      <c r="AR753" s="17">
        <v>2.8221943122312E-2</v>
      </c>
      <c r="AS753" s="17"/>
      <c r="AT753" s="17">
        <v>1.2021008732530701E-2</v>
      </c>
      <c r="AU753" s="17">
        <v>4.0716999537921801E-2</v>
      </c>
      <c r="AV753" s="17"/>
      <c r="AW753" s="17">
        <v>1.74150740019277E-2</v>
      </c>
      <c r="AX753" s="17">
        <v>1.52494834529238E-2</v>
      </c>
      <c r="AY753" s="17"/>
      <c r="AZ753" s="17">
        <v>4.0202213680867E-3</v>
      </c>
      <c r="BA753" s="17">
        <v>2.9960170491367101E-2</v>
      </c>
    </row>
    <row r="754" spans="2:53" x14ac:dyDescent="0.35">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row>
    <row r="755" spans="2:53" x14ac:dyDescent="0.35">
      <c r="B755" s="6" t="s">
        <v>300</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row>
    <row r="756" spans="2:53" x14ac:dyDescent="0.35">
      <c r="B756" s="24" t="s">
        <v>72</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row>
    <row r="757" spans="2:53" x14ac:dyDescent="0.35">
      <c r="B757" t="s">
        <v>297</v>
      </c>
      <c r="C757" s="17">
        <v>0.35179863587995902</v>
      </c>
      <c r="D757" s="17">
        <v>0.38184809614964998</v>
      </c>
      <c r="E757" s="17">
        <v>0.32206567652847601</v>
      </c>
      <c r="F757" s="17"/>
      <c r="G757" s="17">
        <v>0.29490487458951697</v>
      </c>
      <c r="H757" s="17">
        <v>0.45598878561810802</v>
      </c>
      <c r="I757" s="17">
        <v>0.37942240549696399</v>
      </c>
      <c r="J757" s="17">
        <v>0.339690703310915</v>
      </c>
      <c r="K757" s="17">
        <v>0.257706108724019</v>
      </c>
      <c r="L757" s="17">
        <v>0.21310554230237599</v>
      </c>
      <c r="M757" s="17"/>
      <c r="N757" s="17">
        <v>0.390236428677664</v>
      </c>
      <c r="O757" s="17">
        <v>0.24764724219092701</v>
      </c>
      <c r="P757" s="17">
        <v>0.22721006937340299</v>
      </c>
      <c r="Q757" s="17">
        <v>0.30041563153811701</v>
      </c>
      <c r="R757" s="17"/>
      <c r="S757" s="17">
        <v>0.42065620207092702</v>
      </c>
      <c r="T757" s="17">
        <v>0.30710886723626202</v>
      </c>
      <c r="U757" s="17">
        <v>0.33313985981011301</v>
      </c>
      <c r="V757" s="17">
        <v>0.410336480370454</v>
      </c>
      <c r="W757" s="17">
        <v>0.31212579602239499</v>
      </c>
      <c r="X757" s="17">
        <v>0.36857083173097199</v>
      </c>
      <c r="Y757" s="17">
        <v>0.234373229709227</v>
      </c>
      <c r="Z757" s="17">
        <v>0.44671799617276797</v>
      </c>
      <c r="AA757" s="17">
        <v>0.35499415873295398</v>
      </c>
      <c r="AB757" s="17"/>
      <c r="AC757" s="17">
        <v>0.37244580385411202</v>
      </c>
      <c r="AD757" s="17">
        <v>0.273312117803789</v>
      </c>
      <c r="AE757" s="17">
        <v>0.354199127729867</v>
      </c>
      <c r="AF757" s="17">
        <v>0.43622906984202497</v>
      </c>
      <c r="AG757" s="17">
        <v>0.250248851477199</v>
      </c>
      <c r="AH757" s="17">
        <v>0.38887906664562699</v>
      </c>
      <c r="AI757" s="17">
        <v>0.29871853570082801</v>
      </c>
      <c r="AJ757" s="17">
        <v>0.30709020251564001</v>
      </c>
      <c r="AK757" s="17">
        <v>0.43706154991750101</v>
      </c>
      <c r="AL757" s="17">
        <v>0.30181968381857299</v>
      </c>
      <c r="AM757" s="17"/>
      <c r="AN757" s="17">
        <v>0.44044370326444798</v>
      </c>
      <c r="AO757" s="17">
        <v>0.241654794464707</v>
      </c>
      <c r="AP757" s="17"/>
      <c r="AQ757" s="17">
        <v>0.418145467965989</v>
      </c>
      <c r="AR757" s="17">
        <v>0.259172839898961</v>
      </c>
      <c r="AS757" s="17"/>
      <c r="AT757" s="17">
        <v>0.37746619900888401</v>
      </c>
      <c r="AU757" s="17">
        <v>0.20992309990213401</v>
      </c>
      <c r="AV757" s="17"/>
      <c r="AW757" s="17">
        <v>0.35918166974430199</v>
      </c>
      <c r="AX757" s="17">
        <v>0.34330427354730803</v>
      </c>
      <c r="AY757" s="17"/>
      <c r="AZ757" s="17">
        <v>0.43592013746505898</v>
      </c>
      <c r="BA757" s="17">
        <v>0.26966791287111502</v>
      </c>
    </row>
    <row r="758" spans="2:53" x14ac:dyDescent="0.35">
      <c r="B758" t="s">
        <v>298</v>
      </c>
      <c r="C758" s="17">
        <v>0.25525275119881402</v>
      </c>
      <c r="D758" s="17">
        <v>0.24983496328773699</v>
      </c>
      <c r="E758" s="17">
        <v>0.26090018062570702</v>
      </c>
      <c r="F758" s="17"/>
      <c r="G758" s="17">
        <v>0.37295868581393699</v>
      </c>
      <c r="H758" s="17">
        <v>0.26472400935297902</v>
      </c>
      <c r="I758" s="17">
        <v>0.291660542920817</v>
      </c>
      <c r="J758" s="17">
        <v>0.28209998703604</v>
      </c>
      <c r="K758" s="17">
        <v>0.17747352639291</v>
      </c>
      <c r="L758" s="17">
        <v>9.51558617536859E-2</v>
      </c>
      <c r="M758" s="17"/>
      <c r="N758" s="17">
        <v>0.23157900442246401</v>
      </c>
      <c r="O758" s="17">
        <v>0.34156636874991803</v>
      </c>
      <c r="P758" s="17">
        <v>0.33296320449366401</v>
      </c>
      <c r="Q758" s="17">
        <v>0.21569880445602699</v>
      </c>
      <c r="R758" s="17"/>
      <c r="S758" s="17">
        <v>0.26336252672786598</v>
      </c>
      <c r="T758" s="17">
        <v>0.26205958463907197</v>
      </c>
      <c r="U758" s="17">
        <v>0.252507665692914</v>
      </c>
      <c r="V758" s="17">
        <v>0.20578164951156899</v>
      </c>
      <c r="W758" s="17">
        <v>0.243476544185875</v>
      </c>
      <c r="X758" s="17">
        <v>0.25273594047588399</v>
      </c>
      <c r="Y758" s="17">
        <v>0.29638990638832302</v>
      </c>
      <c r="Z758" s="17">
        <v>0.18115621421042799</v>
      </c>
      <c r="AA758" s="17">
        <v>0.28787652422631199</v>
      </c>
      <c r="AB758" s="17"/>
      <c r="AC758" s="17">
        <v>0.237244100475969</v>
      </c>
      <c r="AD758" s="17">
        <v>0.307680842392136</v>
      </c>
      <c r="AE758" s="17">
        <v>0.25705710383966901</v>
      </c>
      <c r="AF758" s="17">
        <v>0.26145134140020598</v>
      </c>
      <c r="AG758" s="17">
        <v>0.24648987468668199</v>
      </c>
      <c r="AH758" s="17">
        <v>0.254175886089409</v>
      </c>
      <c r="AI758" s="17">
        <v>0.24691146610605999</v>
      </c>
      <c r="AJ758" s="17">
        <v>0.27300382225387998</v>
      </c>
      <c r="AK758" s="17">
        <v>0.13981478979456</v>
      </c>
      <c r="AL758" s="17">
        <v>0.31973916969848298</v>
      </c>
      <c r="AM758" s="17"/>
      <c r="AN758" s="17">
        <v>0.25538008467245099</v>
      </c>
      <c r="AO758" s="17">
        <v>0.26096845698048798</v>
      </c>
      <c r="AP758" s="17"/>
      <c r="AQ758" s="17">
        <v>0.25141067197952599</v>
      </c>
      <c r="AR758" s="17">
        <v>0.26372379034378701</v>
      </c>
      <c r="AS758" s="17"/>
      <c r="AT758" s="17">
        <v>0.25033713018053799</v>
      </c>
      <c r="AU758" s="17">
        <v>0.29648427584679998</v>
      </c>
      <c r="AV758" s="17"/>
      <c r="AW758" s="17">
        <v>0.244747205084064</v>
      </c>
      <c r="AX758" s="17">
        <v>0.26870938127890298</v>
      </c>
      <c r="AY758" s="17"/>
      <c r="AZ758" s="17">
        <v>0.26132783601108101</v>
      </c>
      <c r="BA758" s="17">
        <v>0.24932143639142501</v>
      </c>
    </row>
    <row r="759" spans="2:53" x14ac:dyDescent="0.35">
      <c r="B759" t="s">
        <v>299</v>
      </c>
      <c r="C759" s="17">
        <v>0.29240287691533701</v>
      </c>
      <c r="D759" s="17">
        <v>0.29104126394722202</v>
      </c>
      <c r="E759" s="17">
        <v>0.29312789049634003</v>
      </c>
      <c r="F759" s="17"/>
      <c r="G759" s="17">
        <v>0.26581025920196</v>
      </c>
      <c r="H759" s="17">
        <v>0.22899400723003299</v>
      </c>
      <c r="I759" s="17">
        <v>0.278234229813412</v>
      </c>
      <c r="J759" s="17">
        <v>0.28173152928955603</v>
      </c>
      <c r="K759" s="17">
        <v>0.36441366705760198</v>
      </c>
      <c r="L759" s="17">
        <v>0.43050052477366402</v>
      </c>
      <c r="M759" s="17"/>
      <c r="N759" s="17">
        <v>0.296643694086967</v>
      </c>
      <c r="O759" s="17">
        <v>0.23975815725444699</v>
      </c>
      <c r="P759" s="17">
        <v>0.31193882119956401</v>
      </c>
      <c r="Q759" s="17">
        <v>0.31696115231890398</v>
      </c>
      <c r="R759" s="17"/>
      <c r="S759" s="17">
        <v>0.22470392685354701</v>
      </c>
      <c r="T759" s="17">
        <v>0.32039893344395198</v>
      </c>
      <c r="U759" s="17">
        <v>0.28539750826773003</v>
      </c>
      <c r="V759" s="17">
        <v>0.30798657368884502</v>
      </c>
      <c r="W759" s="17">
        <v>0.361589578104063</v>
      </c>
      <c r="X759" s="17">
        <v>0.28032669414009198</v>
      </c>
      <c r="Y759" s="17">
        <v>0.337055343210175</v>
      </c>
      <c r="Z759" s="17">
        <v>0.26133367566000598</v>
      </c>
      <c r="AA759" s="17">
        <v>0.27255130976460401</v>
      </c>
      <c r="AB759" s="17"/>
      <c r="AC759" s="17">
        <v>0.29264326612678498</v>
      </c>
      <c r="AD759" s="17">
        <v>0.33207952191378198</v>
      </c>
      <c r="AE759" s="17">
        <v>0.29979891998559399</v>
      </c>
      <c r="AF759" s="17">
        <v>0.25666827857334701</v>
      </c>
      <c r="AG759" s="17">
        <v>0.37437010980343299</v>
      </c>
      <c r="AH759" s="17">
        <v>0.23618672181811501</v>
      </c>
      <c r="AI759" s="17">
        <v>0.33317509900699599</v>
      </c>
      <c r="AJ759" s="17">
        <v>0.303313454125967</v>
      </c>
      <c r="AK759" s="17">
        <v>0.34189301185118398</v>
      </c>
      <c r="AL759" s="17">
        <v>0.30100046710749701</v>
      </c>
      <c r="AM759" s="17"/>
      <c r="AN759" s="17">
        <v>0.27209829399885699</v>
      </c>
      <c r="AO759" s="17">
        <v>0.31738232156728602</v>
      </c>
      <c r="AP759" s="17"/>
      <c r="AQ759" s="17">
        <v>0.28461085515643098</v>
      </c>
      <c r="AR759" s="17">
        <v>0.316027374426956</v>
      </c>
      <c r="AS759" s="17"/>
      <c r="AT759" s="17">
        <v>0.29159526605881497</v>
      </c>
      <c r="AU759" s="17">
        <v>0.28941657542826099</v>
      </c>
      <c r="AV759" s="17"/>
      <c r="AW759" s="17">
        <v>0.29909516689607601</v>
      </c>
      <c r="AX759" s="17">
        <v>0.28538295548411102</v>
      </c>
      <c r="AY759" s="17"/>
      <c r="AZ759" s="17">
        <v>0.27919527119501097</v>
      </c>
      <c r="BA759" s="17">
        <v>0.305297917857145</v>
      </c>
    </row>
    <row r="760" spans="2:53" x14ac:dyDescent="0.35">
      <c r="B760" t="s">
        <v>69</v>
      </c>
      <c r="C760" s="17">
        <v>0.10054573600588899</v>
      </c>
      <c r="D760" s="17">
        <v>7.7275676615391503E-2</v>
      </c>
      <c r="E760" s="17">
        <v>0.123906252349477</v>
      </c>
      <c r="F760" s="17"/>
      <c r="G760" s="17">
        <v>6.6326180394587306E-2</v>
      </c>
      <c r="H760" s="17">
        <v>5.02931977988808E-2</v>
      </c>
      <c r="I760" s="17">
        <v>5.0682821768807299E-2</v>
      </c>
      <c r="J760" s="17">
        <v>9.6477780363488905E-2</v>
      </c>
      <c r="K760" s="17">
        <v>0.20040669782546899</v>
      </c>
      <c r="L760" s="17">
        <v>0.26123807117027498</v>
      </c>
      <c r="M760" s="17"/>
      <c r="N760" s="17">
        <v>8.1540872812905299E-2</v>
      </c>
      <c r="O760" s="17">
        <v>0.171028231804708</v>
      </c>
      <c r="P760" s="17">
        <v>0.12788790493336899</v>
      </c>
      <c r="Q760" s="17">
        <v>0.16692441168695199</v>
      </c>
      <c r="R760" s="17"/>
      <c r="S760" s="17">
        <v>9.1277344347659897E-2</v>
      </c>
      <c r="T760" s="17">
        <v>0.110432614680713</v>
      </c>
      <c r="U760" s="17">
        <v>0.12895496622924299</v>
      </c>
      <c r="V760" s="17">
        <v>7.5895296429131995E-2</v>
      </c>
      <c r="W760" s="17">
        <v>8.2808081687666596E-2</v>
      </c>
      <c r="X760" s="17">
        <v>9.8366533653051702E-2</v>
      </c>
      <c r="Y760" s="17">
        <v>0.13218152069227501</v>
      </c>
      <c r="Z760" s="17">
        <v>0.110792113956799</v>
      </c>
      <c r="AA760" s="17">
        <v>8.4578007276129602E-2</v>
      </c>
      <c r="AB760" s="17"/>
      <c r="AC760" s="17">
        <v>9.7666829543134201E-2</v>
      </c>
      <c r="AD760" s="17">
        <v>8.6927517890292599E-2</v>
      </c>
      <c r="AE760" s="17">
        <v>8.8944848444870203E-2</v>
      </c>
      <c r="AF760" s="17">
        <v>4.5651310184422297E-2</v>
      </c>
      <c r="AG760" s="17">
        <v>0.128891164032686</v>
      </c>
      <c r="AH760" s="17">
        <v>0.120758325446849</v>
      </c>
      <c r="AI760" s="17">
        <v>0.12119489918611499</v>
      </c>
      <c r="AJ760" s="17">
        <v>0.116592521104513</v>
      </c>
      <c r="AK760" s="17">
        <v>8.1230648436756106E-2</v>
      </c>
      <c r="AL760" s="17">
        <v>7.74406793754462E-2</v>
      </c>
      <c r="AM760" s="17"/>
      <c r="AN760" s="17">
        <v>3.2077918064243198E-2</v>
      </c>
      <c r="AO760" s="17">
        <v>0.179994426987519</v>
      </c>
      <c r="AP760" s="17"/>
      <c r="AQ760" s="17">
        <v>4.5833004898054398E-2</v>
      </c>
      <c r="AR760" s="17">
        <v>0.16107599533029501</v>
      </c>
      <c r="AS760" s="17"/>
      <c r="AT760" s="17">
        <v>8.0601404751763403E-2</v>
      </c>
      <c r="AU760" s="17">
        <v>0.20417604882280499</v>
      </c>
      <c r="AV760" s="17"/>
      <c r="AW760" s="17">
        <v>9.6975958275557897E-2</v>
      </c>
      <c r="AX760" s="17">
        <v>0.102603389689679</v>
      </c>
      <c r="AY760" s="17"/>
      <c r="AZ760" s="17">
        <v>2.3556755328848399E-2</v>
      </c>
      <c r="BA760" s="17">
        <v>0.175712732880316</v>
      </c>
    </row>
    <row r="761" spans="2:53" x14ac:dyDescent="0.35">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row>
    <row r="762" spans="2:53"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A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71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63</v>
      </c>
      <c r="C9" s="17">
        <v>0.55927549462277004</v>
      </c>
      <c r="D9" s="17">
        <v>0.62031647280019797</v>
      </c>
      <c r="E9" s="17">
        <v>0.49837746988147802</v>
      </c>
      <c r="F9" s="17"/>
      <c r="G9" s="17">
        <v>0.55551459451387997</v>
      </c>
      <c r="H9" s="17">
        <v>0.74987217386513205</v>
      </c>
      <c r="I9" s="17">
        <v>0.59337225913216096</v>
      </c>
      <c r="J9" s="17">
        <v>0.51670717496923502</v>
      </c>
      <c r="K9" s="17">
        <v>0.425361611155955</v>
      </c>
      <c r="L9" s="17">
        <v>0.28394235626532599</v>
      </c>
      <c r="M9" s="17"/>
      <c r="N9" s="17">
        <v>0.61684215112386398</v>
      </c>
      <c r="O9" s="17">
        <v>0.44928746321880297</v>
      </c>
      <c r="P9" s="17">
        <v>0.399646900213665</v>
      </c>
      <c r="Q9" s="17">
        <v>0.31913741875569601</v>
      </c>
      <c r="R9" s="17"/>
      <c r="S9" s="17">
        <v>0.67310387616442002</v>
      </c>
      <c r="T9" s="17">
        <v>0.53094046789132399</v>
      </c>
      <c r="U9" s="17">
        <v>0.441453097802534</v>
      </c>
      <c r="V9" s="17">
        <v>0.50429943587093895</v>
      </c>
      <c r="W9" s="17">
        <v>0.50630962651216205</v>
      </c>
      <c r="X9" s="17">
        <v>0.57609727329534099</v>
      </c>
      <c r="Y9" s="17">
        <v>0.51519608338798695</v>
      </c>
      <c r="Z9" s="17">
        <v>0.53078429072900701</v>
      </c>
      <c r="AA9" s="17">
        <v>0.65955280917893999</v>
      </c>
      <c r="AB9" s="17"/>
      <c r="AC9" s="17">
        <v>0.65035123870959299</v>
      </c>
      <c r="AD9" s="17">
        <v>0.43741560076546199</v>
      </c>
      <c r="AE9" s="17">
        <v>0.65427018422632299</v>
      </c>
      <c r="AF9" s="17">
        <v>0.55213115333262297</v>
      </c>
      <c r="AG9" s="17">
        <v>0.50170128996409102</v>
      </c>
      <c r="AH9" s="17">
        <v>0.55849456269369402</v>
      </c>
      <c r="AI9" s="17">
        <v>0.54342565193980996</v>
      </c>
      <c r="AJ9" s="17">
        <v>0.64348235278133503</v>
      </c>
      <c r="AK9" s="17">
        <v>0.70472119525493104</v>
      </c>
      <c r="AL9" s="17">
        <v>0.46934506593568598</v>
      </c>
      <c r="AM9" s="17"/>
      <c r="AN9" s="17">
        <v>0.69908054770820605</v>
      </c>
      <c r="AO9" s="17">
        <v>0.38464417786112098</v>
      </c>
      <c r="AP9" s="17"/>
      <c r="AQ9" s="17">
        <v>0.65761269015229196</v>
      </c>
      <c r="AR9" s="17">
        <v>0.43224660174518498</v>
      </c>
      <c r="AS9" s="17"/>
      <c r="AT9" s="17">
        <v>0.59598042187712397</v>
      </c>
      <c r="AU9" s="17">
        <v>0.34930291407496</v>
      </c>
      <c r="AV9" s="17"/>
      <c r="AW9" s="17">
        <v>0.51703297597167897</v>
      </c>
      <c r="AX9" s="17">
        <v>0.61123623176404795</v>
      </c>
      <c r="AY9" s="17"/>
      <c r="AZ9" s="17">
        <v>0.68375412150675896</v>
      </c>
      <c r="BA9" s="17">
        <v>0.43774271843013801</v>
      </c>
    </row>
    <row r="10" spans="2:53" x14ac:dyDescent="0.35">
      <c r="B10" s="18" t="s">
        <v>64</v>
      </c>
      <c r="C10" s="17">
        <v>0.38906941157372399</v>
      </c>
      <c r="D10" s="17">
        <v>0.387227440619483</v>
      </c>
      <c r="E10" s="17">
        <v>0.39072195786245301</v>
      </c>
      <c r="F10" s="17"/>
      <c r="G10" s="17">
        <v>0.46959148558088998</v>
      </c>
      <c r="H10" s="17">
        <v>0.54574803703251995</v>
      </c>
      <c r="I10" s="17">
        <v>0.42213217849489598</v>
      </c>
      <c r="J10" s="17">
        <v>0.333757472989757</v>
      </c>
      <c r="K10" s="17">
        <v>0.25979509967458903</v>
      </c>
      <c r="L10" s="17">
        <v>0.18756745462161201</v>
      </c>
      <c r="M10" s="17"/>
      <c r="N10" s="17">
        <v>0.43450352469541498</v>
      </c>
      <c r="O10" s="17">
        <v>0.28951560769780699</v>
      </c>
      <c r="P10" s="17">
        <v>0.27579389365649498</v>
      </c>
      <c r="Q10" s="17">
        <v>0.18760699815783799</v>
      </c>
      <c r="R10" s="17"/>
      <c r="S10" s="17">
        <v>0.50220338668236097</v>
      </c>
      <c r="T10" s="17">
        <v>0.34139596319050602</v>
      </c>
      <c r="U10" s="17">
        <v>0.31587641960796398</v>
      </c>
      <c r="V10" s="17">
        <v>0.37636483185194702</v>
      </c>
      <c r="W10" s="17">
        <v>0.38427528026194901</v>
      </c>
      <c r="X10" s="17">
        <v>0.43702135658257002</v>
      </c>
      <c r="Y10" s="17">
        <v>0.34944106885940601</v>
      </c>
      <c r="Z10" s="17">
        <v>0.31833486112237702</v>
      </c>
      <c r="AA10" s="17">
        <v>0.39935346616702999</v>
      </c>
      <c r="AB10" s="17"/>
      <c r="AC10" s="17">
        <v>0.43698677067511899</v>
      </c>
      <c r="AD10" s="17">
        <v>0.28596509682527599</v>
      </c>
      <c r="AE10" s="17">
        <v>0.39885607263280498</v>
      </c>
      <c r="AF10" s="17">
        <v>0.47635496927918197</v>
      </c>
      <c r="AG10" s="17">
        <v>0.39453036721225998</v>
      </c>
      <c r="AH10" s="17">
        <v>0.53985208803866402</v>
      </c>
      <c r="AI10" s="17">
        <v>0.34486782071268302</v>
      </c>
      <c r="AJ10" s="17">
        <v>0.36130297859375898</v>
      </c>
      <c r="AK10" s="17">
        <v>0.68390109997140003</v>
      </c>
      <c r="AL10" s="17">
        <v>0.25166900414951798</v>
      </c>
      <c r="AM10" s="17"/>
      <c r="AN10" s="17">
        <v>0.49266611308442698</v>
      </c>
      <c r="AO10" s="17">
        <v>0.25322856892989198</v>
      </c>
      <c r="AP10" s="17"/>
      <c r="AQ10" s="17">
        <v>0.45371623169002701</v>
      </c>
      <c r="AR10" s="17">
        <v>0.30114311834803997</v>
      </c>
      <c r="AS10" s="17"/>
      <c r="AT10" s="17">
        <v>0.41061483122579201</v>
      </c>
      <c r="AU10" s="17">
        <v>0.27832852301219702</v>
      </c>
      <c r="AV10" s="17"/>
      <c r="AW10" s="17">
        <v>0.37848786074018897</v>
      </c>
      <c r="AX10" s="17">
        <v>0.40390125011848599</v>
      </c>
      <c r="AY10" s="17"/>
      <c r="AZ10" s="17">
        <v>0.475768292635185</v>
      </c>
      <c r="BA10" s="17">
        <v>0.30442230409868598</v>
      </c>
    </row>
    <row r="11" spans="2:53" x14ac:dyDescent="0.35">
      <c r="B11" s="18" t="s">
        <v>65</v>
      </c>
      <c r="C11" s="17">
        <v>0.379291850884519</v>
      </c>
      <c r="D11" s="17">
        <v>0.41257501242248001</v>
      </c>
      <c r="E11" s="17">
        <v>0.34598971759414698</v>
      </c>
      <c r="F11" s="17"/>
      <c r="G11" s="17">
        <v>0.44809566521063598</v>
      </c>
      <c r="H11" s="17">
        <v>0.59500743683507895</v>
      </c>
      <c r="I11" s="17">
        <v>0.39908076909734003</v>
      </c>
      <c r="J11" s="17">
        <v>0.309906236134599</v>
      </c>
      <c r="K11" s="17">
        <v>0.239666647507045</v>
      </c>
      <c r="L11" s="17">
        <v>0.12684304637791799</v>
      </c>
      <c r="M11" s="17"/>
      <c r="N11" s="17">
        <v>0.42529861915125899</v>
      </c>
      <c r="O11" s="17">
        <v>0.31886966457852001</v>
      </c>
      <c r="P11" s="17">
        <v>0.22328796756491101</v>
      </c>
      <c r="Q11" s="17">
        <v>0.19462133377692201</v>
      </c>
      <c r="R11" s="17"/>
      <c r="S11" s="17">
        <v>0.49528191911126201</v>
      </c>
      <c r="T11" s="17">
        <v>0.33058699841725703</v>
      </c>
      <c r="U11" s="17">
        <v>0.280188704239757</v>
      </c>
      <c r="V11" s="17">
        <v>0.37246132314080399</v>
      </c>
      <c r="W11" s="17">
        <v>0.37224817247199798</v>
      </c>
      <c r="X11" s="17">
        <v>0.44279401488699499</v>
      </c>
      <c r="Y11" s="17">
        <v>0.33860197348508703</v>
      </c>
      <c r="Z11" s="17">
        <v>0.31410674700947799</v>
      </c>
      <c r="AA11" s="17">
        <v>0.39049357312146699</v>
      </c>
      <c r="AB11" s="17"/>
      <c r="AC11" s="17">
        <v>0.446105645777649</v>
      </c>
      <c r="AD11" s="17">
        <v>0.29335976669764302</v>
      </c>
      <c r="AE11" s="17">
        <v>0.40483113402521598</v>
      </c>
      <c r="AF11" s="17">
        <v>0.37731742770015197</v>
      </c>
      <c r="AG11" s="17">
        <v>0.33177462550186998</v>
      </c>
      <c r="AH11" s="17">
        <v>0.53105534264272403</v>
      </c>
      <c r="AI11" s="17">
        <v>0.37847530179239702</v>
      </c>
      <c r="AJ11" s="17">
        <v>0.36343902391632199</v>
      </c>
      <c r="AK11" s="17">
        <v>0.63786022599282299</v>
      </c>
      <c r="AL11" s="17">
        <v>0.22865871119377501</v>
      </c>
      <c r="AM11" s="17"/>
      <c r="AN11" s="17">
        <v>0.49830428816084799</v>
      </c>
      <c r="AO11" s="17">
        <v>0.235281764239507</v>
      </c>
      <c r="AP11" s="17"/>
      <c r="AQ11" s="17">
        <v>0.45581619948963797</v>
      </c>
      <c r="AR11" s="17">
        <v>0.280232890925317</v>
      </c>
      <c r="AS11" s="17"/>
      <c r="AT11" s="17">
        <v>0.40466052694633198</v>
      </c>
      <c r="AU11" s="17">
        <v>0.23556262297222999</v>
      </c>
      <c r="AV11" s="17"/>
      <c r="AW11" s="17">
        <v>0.36197565984369001</v>
      </c>
      <c r="AX11" s="17">
        <v>0.399001246776515</v>
      </c>
      <c r="AY11" s="17"/>
      <c r="AZ11" s="17">
        <v>0.49379826269352101</v>
      </c>
      <c r="BA11" s="17">
        <v>0.26749529217107398</v>
      </c>
    </row>
    <row r="12" spans="2:53" x14ac:dyDescent="0.35">
      <c r="B12" s="18" t="s">
        <v>66</v>
      </c>
      <c r="C12" s="17">
        <v>0.37222291975452099</v>
      </c>
      <c r="D12" s="17">
        <v>0.39944063412946701</v>
      </c>
      <c r="E12" s="17">
        <v>0.34534008123547999</v>
      </c>
      <c r="F12" s="17"/>
      <c r="G12" s="17">
        <v>0.34474254987889602</v>
      </c>
      <c r="H12" s="17">
        <v>0.56677407123710899</v>
      </c>
      <c r="I12" s="17">
        <v>0.43732837684037801</v>
      </c>
      <c r="J12" s="17">
        <v>0.34740195561123999</v>
      </c>
      <c r="K12" s="17">
        <v>0.15406345918102601</v>
      </c>
      <c r="L12" s="17">
        <v>0.10360873360820901</v>
      </c>
      <c r="M12" s="17"/>
      <c r="N12" s="17">
        <v>0.42137683300904899</v>
      </c>
      <c r="O12" s="17">
        <v>0.21922965777956299</v>
      </c>
      <c r="P12" s="17">
        <v>0.219718241101688</v>
      </c>
      <c r="Q12" s="17">
        <v>0.34087420646358901</v>
      </c>
      <c r="R12" s="17"/>
      <c r="S12" s="17">
        <v>0.52373570968892103</v>
      </c>
      <c r="T12" s="17">
        <v>0.325535949135207</v>
      </c>
      <c r="U12" s="17">
        <v>0.25231419450230202</v>
      </c>
      <c r="V12" s="17">
        <v>0.345861728159291</v>
      </c>
      <c r="W12" s="17">
        <v>0.395276005915215</v>
      </c>
      <c r="X12" s="17">
        <v>0.41332916588575902</v>
      </c>
      <c r="Y12" s="17">
        <v>0.30266450695131702</v>
      </c>
      <c r="Z12" s="17">
        <v>0.38024272902579997</v>
      </c>
      <c r="AA12" s="17">
        <v>0.36023226860895702</v>
      </c>
      <c r="AB12" s="17"/>
      <c r="AC12" s="17">
        <v>0.38567562373374698</v>
      </c>
      <c r="AD12" s="17">
        <v>0.27515670952282001</v>
      </c>
      <c r="AE12" s="17">
        <v>0.36373636705304002</v>
      </c>
      <c r="AF12" s="17">
        <v>0.47299965888252699</v>
      </c>
      <c r="AG12" s="17">
        <v>0.41523970811841898</v>
      </c>
      <c r="AH12" s="17">
        <v>0.36097155026933198</v>
      </c>
      <c r="AI12" s="17">
        <v>0.340473698677832</v>
      </c>
      <c r="AJ12" s="17">
        <v>0.402722103574915</v>
      </c>
      <c r="AK12" s="17">
        <v>0.50455657192071701</v>
      </c>
      <c r="AL12" s="17">
        <v>0.21359268731009701</v>
      </c>
      <c r="AM12" s="17"/>
      <c r="AN12" s="17">
        <v>0.54163676711332398</v>
      </c>
      <c r="AO12" s="17">
        <v>0.16362528765363299</v>
      </c>
      <c r="AP12" s="17"/>
      <c r="AQ12" s="17">
        <v>0.47566637197565298</v>
      </c>
      <c r="AR12" s="17">
        <v>0.237250564773201</v>
      </c>
      <c r="AS12" s="17"/>
      <c r="AT12" s="17">
        <v>0.40083976115620001</v>
      </c>
      <c r="AU12" s="17">
        <v>0.207456574502033</v>
      </c>
      <c r="AV12" s="17"/>
      <c r="AW12" s="17">
        <v>0.349906931362225</v>
      </c>
      <c r="AX12" s="17">
        <v>0.39847104133064498</v>
      </c>
      <c r="AY12" s="17"/>
      <c r="AZ12" s="17">
        <v>0.52563422053118103</v>
      </c>
      <c r="BA12" s="17">
        <v>0.22244217626924301</v>
      </c>
    </row>
    <row r="13" spans="2:53" ht="29" x14ac:dyDescent="0.35">
      <c r="B13" s="18" t="s">
        <v>67</v>
      </c>
      <c r="C13" s="17">
        <v>0.29032208069173598</v>
      </c>
      <c r="D13" s="17">
        <v>0.29962517484086199</v>
      </c>
      <c r="E13" s="17">
        <v>0.28128017890020202</v>
      </c>
      <c r="F13" s="17"/>
      <c r="G13" s="17">
        <v>0.29860486548573401</v>
      </c>
      <c r="H13" s="17">
        <v>0.43047002533419698</v>
      </c>
      <c r="I13" s="17">
        <v>0.34515494494514598</v>
      </c>
      <c r="J13" s="17">
        <v>0.25789439356230198</v>
      </c>
      <c r="K13" s="17">
        <v>0.132559801873809</v>
      </c>
      <c r="L13" s="17">
        <v>9.3463799529346206E-2</v>
      </c>
      <c r="M13" s="17"/>
      <c r="N13" s="17">
        <v>0.32260296320592502</v>
      </c>
      <c r="O13" s="17">
        <v>0.176113298078588</v>
      </c>
      <c r="P13" s="17">
        <v>0.21847902606590899</v>
      </c>
      <c r="Q13" s="17">
        <v>0.244062972842015</v>
      </c>
      <c r="R13" s="17"/>
      <c r="S13" s="17">
        <v>0.41911817814802799</v>
      </c>
      <c r="T13" s="17">
        <v>0.232115587934383</v>
      </c>
      <c r="U13" s="17">
        <v>0.214602497689769</v>
      </c>
      <c r="V13" s="17">
        <v>0.221105696036203</v>
      </c>
      <c r="W13" s="17">
        <v>0.32594249554295801</v>
      </c>
      <c r="X13" s="17">
        <v>0.280326696738947</v>
      </c>
      <c r="Y13" s="17">
        <v>0.28384072318709402</v>
      </c>
      <c r="Z13" s="17">
        <v>0.34472138951486397</v>
      </c>
      <c r="AA13" s="17">
        <v>0.28735769104932002</v>
      </c>
      <c r="AB13" s="17"/>
      <c r="AC13" s="17">
        <v>0.27626809034136401</v>
      </c>
      <c r="AD13" s="17">
        <v>0.16629375946882399</v>
      </c>
      <c r="AE13" s="17">
        <v>0.34452577882593899</v>
      </c>
      <c r="AF13" s="17">
        <v>0.40141841352580199</v>
      </c>
      <c r="AG13" s="17">
        <v>0.29940106873294797</v>
      </c>
      <c r="AH13" s="17">
        <v>0.29600800414790301</v>
      </c>
      <c r="AI13" s="17">
        <v>0.26217397718754598</v>
      </c>
      <c r="AJ13" s="17">
        <v>0.26596476101495198</v>
      </c>
      <c r="AK13" s="17">
        <v>0.41825036851373099</v>
      </c>
      <c r="AL13" s="17">
        <v>0.20369120159705301</v>
      </c>
      <c r="AM13" s="17"/>
      <c r="AN13" s="17">
        <v>0.40228113599762799</v>
      </c>
      <c r="AO13" s="17">
        <v>0.14956456390720399</v>
      </c>
      <c r="AP13" s="17"/>
      <c r="AQ13" s="17">
        <v>0.37415402029480799</v>
      </c>
      <c r="AR13" s="17">
        <v>0.17939765609189601</v>
      </c>
      <c r="AS13" s="17"/>
      <c r="AT13" s="17">
        <v>0.31281820584800601</v>
      </c>
      <c r="AU13" s="17">
        <v>0.15958980933452199</v>
      </c>
      <c r="AV13" s="17"/>
      <c r="AW13" s="17">
        <v>0.28539142619979702</v>
      </c>
      <c r="AX13" s="17">
        <v>0.29590335044826499</v>
      </c>
      <c r="AY13" s="17"/>
      <c r="AZ13" s="17">
        <v>0.406771655953786</v>
      </c>
      <c r="BA13" s="17">
        <v>0.17662834448721099</v>
      </c>
    </row>
    <row r="14" spans="2:53" x14ac:dyDescent="0.35">
      <c r="B14" s="18" t="s">
        <v>68</v>
      </c>
      <c r="C14" s="17">
        <v>0.232815099031043</v>
      </c>
      <c r="D14" s="17">
        <v>0.254675517215184</v>
      </c>
      <c r="E14" s="17">
        <v>0.210624680257745</v>
      </c>
      <c r="F14" s="17"/>
      <c r="G14" s="17">
        <v>0.26806600256540603</v>
      </c>
      <c r="H14" s="17">
        <v>0.30277911362028698</v>
      </c>
      <c r="I14" s="17">
        <v>0.31105119095170802</v>
      </c>
      <c r="J14" s="17">
        <v>0.192311911295548</v>
      </c>
      <c r="K14" s="17">
        <v>0.106227582548032</v>
      </c>
      <c r="L14" s="17">
        <v>9.54139093152577E-2</v>
      </c>
      <c r="M14" s="17"/>
      <c r="N14" s="17">
        <v>0.264524289616972</v>
      </c>
      <c r="O14" s="17">
        <v>0.141600614376375</v>
      </c>
      <c r="P14" s="17">
        <v>0.16390987433943699</v>
      </c>
      <c r="Q14" s="17">
        <v>0.121558619473352</v>
      </c>
      <c r="R14" s="17"/>
      <c r="S14" s="17">
        <v>0.33547161961900301</v>
      </c>
      <c r="T14" s="17">
        <v>0.168505395636914</v>
      </c>
      <c r="U14" s="17">
        <v>0.17930172598564301</v>
      </c>
      <c r="V14" s="17">
        <v>0.236139760558675</v>
      </c>
      <c r="W14" s="17">
        <v>0.29046647828723599</v>
      </c>
      <c r="X14" s="17">
        <v>0.239316527927007</v>
      </c>
      <c r="Y14" s="17">
        <v>0.16608195354177999</v>
      </c>
      <c r="Z14" s="17">
        <v>0.150202272886406</v>
      </c>
      <c r="AA14" s="17">
        <v>0.261945378896973</v>
      </c>
      <c r="AB14" s="17"/>
      <c r="AC14" s="17">
        <v>0.27724713497924303</v>
      </c>
      <c r="AD14" s="17">
        <v>0.16357365749191899</v>
      </c>
      <c r="AE14" s="17">
        <v>0.34546993511649299</v>
      </c>
      <c r="AF14" s="17">
        <v>0.29958104351732401</v>
      </c>
      <c r="AG14" s="17">
        <v>0.40766454162722998</v>
      </c>
      <c r="AH14" s="17">
        <v>0.36240874189956401</v>
      </c>
      <c r="AI14" s="17">
        <v>0.174638718805808</v>
      </c>
      <c r="AJ14" s="17">
        <v>0.190694908807922</v>
      </c>
      <c r="AK14" s="17">
        <v>0.21522751509747801</v>
      </c>
      <c r="AL14" s="17">
        <v>0.26780863004634597</v>
      </c>
      <c r="AM14" s="17"/>
      <c r="AN14" s="17">
        <v>0.31230125444842999</v>
      </c>
      <c r="AO14" s="17">
        <v>0.12904568364259</v>
      </c>
      <c r="AP14" s="17"/>
      <c r="AQ14" s="17">
        <v>0.29227630448882802</v>
      </c>
      <c r="AR14" s="17">
        <v>0.151244689272794</v>
      </c>
      <c r="AS14" s="17"/>
      <c r="AT14" s="17">
        <v>0.244023935921686</v>
      </c>
      <c r="AU14" s="17">
        <v>0.17084569203217601</v>
      </c>
      <c r="AV14" s="17"/>
      <c r="AW14" s="17">
        <v>0.215214985915579</v>
      </c>
      <c r="AX14" s="17">
        <v>0.25563042879789399</v>
      </c>
      <c r="AY14" s="17"/>
      <c r="AZ14" s="17">
        <v>0.30945443858256599</v>
      </c>
      <c r="BA14" s="17">
        <v>0.15798946884517301</v>
      </c>
    </row>
    <row r="15" spans="2:53" x14ac:dyDescent="0.35">
      <c r="B15" s="18" t="s">
        <v>69</v>
      </c>
      <c r="C15" s="17">
        <v>7.4295800513387803E-3</v>
      </c>
      <c r="D15" s="17">
        <v>4.52432174130535E-3</v>
      </c>
      <c r="E15" s="17">
        <v>1.03415224360254E-2</v>
      </c>
      <c r="F15" s="17"/>
      <c r="G15" s="17">
        <v>4.1226347588576198E-2</v>
      </c>
      <c r="H15" s="17">
        <v>7.2923878372537698E-3</v>
      </c>
      <c r="I15" s="17">
        <v>2.7547078793041398E-3</v>
      </c>
      <c r="J15" s="17">
        <v>9.3680959194010292E-3</v>
      </c>
      <c r="K15" s="17">
        <v>1.61859946279597E-3</v>
      </c>
      <c r="L15" s="17">
        <v>8.7043510406186794E-3</v>
      </c>
      <c r="M15" s="17"/>
      <c r="N15" s="17">
        <v>3.606251157289E-3</v>
      </c>
      <c r="O15" s="17">
        <v>2.0591568423642601E-2</v>
      </c>
      <c r="P15" s="17">
        <v>1.95499451667751E-2</v>
      </c>
      <c r="Q15" s="17">
        <v>0</v>
      </c>
      <c r="R15" s="17"/>
      <c r="S15" s="17">
        <v>7.7494465962134797E-3</v>
      </c>
      <c r="T15" s="17">
        <v>5.8028898614204804E-3</v>
      </c>
      <c r="U15" s="17">
        <v>1.00306564731515E-2</v>
      </c>
      <c r="V15" s="17">
        <v>5.7102714420497703E-3</v>
      </c>
      <c r="W15" s="17">
        <v>4.4345021288583796E-3</v>
      </c>
      <c r="X15" s="17">
        <v>5.9230475837527604E-3</v>
      </c>
      <c r="Y15" s="17">
        <v>6.4380670463123797E-3</v>
      </c>
      <c r="Z15" s="17">
        <v>1.3362911543357199E-2</v>
      </c>
      <c r="AA15" s="17">
        <v>1.02168094002389E-2</v>
      </c>
      <c r="AB15" s="17"/>
      <c r="AC15" s="17">
        <v>5.5591430015197998E-3</v>
      </c>
      <c r="AD15" s="17">
        <v>1.79452734333897E-2</v>
      </c>
      <c r="AE15" s="17">
        <v>6.37080023721059E-3</v>
      </c>
      <c r="AF15" s="17">
        <v>0</v>
      </c>
      <c r="AG15" s="17">
        <v>0</v>
      </c>
      <c r="AH15" s="17">
        <v>2.0099501529988299E-2</v>
      </c>
      <c r="AI15" s="17">
        <v>8.4920742212669705E-3</v>
      </c>
      <c r="AJ15" s="17">
        <v>1.16387847509846E-2</v>
      </c>
      <c r="AK15" s="17">
        <v>8.5941796979031801E-3</v>
      </c>
      <c r="AL15" s="17">
        <v>1.80110798669019E-2</v>
      </c>
      <c r="AM15" s="17"/>
      <c r="AN15" s="17">
        <v>4.8503863319564302E-3</v>
      </c>
      <c r="AO15" s="17">
        <v>9.7423626598757591E-3</v>
      </c>
      <c r="AP15" s="17"/>
      <c r="AQ15" s="17">
        <v>4.2665925875435098E-4</v>
      </c>
      <c r="AR15" s="17">
        <v>1.6636557567214799E-2</v>
      </c>
      <c r="AS15" s="17"/>
      <c r="AT15" s="17">
        <v>5.8315991262711496E-3</v>
      </c>
      <c r="AU15" s="17">
        <v>1.8145411148796899E-2</v>
      </c>
      <c r="AV15" s="17"/>
      <c r="AW15" s="17">
        <v>3.5708726925599201E-3</v>
      </c>
      <c r="AX15" s="17">
        <v>1.21410317983468E-2</v>
      </c>
      <c r="AY15" s="17"/>
      <c r="AZ15" s="17">
        <v>3.6476410553689101E-3</v>
      </c>
      <c r="BA15" s="17">
        <v>1.11220175169268E-2</v>
      </c>
    </row>
    <row r="16" spans="2:53" x14ac:dyDescent="0.35">
      <c r="B16" s="18" t="s">
        <v>70</v>
      </c>
      <c r="C16" s="19">
        <v>0.23627926651239101</v>
      </c>
      <c r="D16" s="19">
        <v>0.19628755649400501</v>
      </c>
      <c r="E16" s="19">
        <v>0.27648354772244299</v>
      </c>
      <c r="F16" s="19"/>
      <c r="G16" s="19">
        <v>0.125649146750624</v>
      </c>
      <c r="H16" s="19">
        <v>8.5091239716688999E-2</v>
      </c>
      <c r="I16" s="19">
        <v>0.139193314238337</v>
      </c>
      <c r="J16" s="19">
        <v>0.27201325886045202</v>
      </c>
      <c r="K16" s="19">
        <v>0.437293957996578</v>
      </c>
      <c r="L16" s="19">
        <v>0.58933285841149996</v>
      </c>
      <c r="M16" s="19"/>
      <c r="N16" s="19">
        <v>0.18111329126211601</v>
      </c>
      <c r="O16" s="19">
        <v>0.373276328077637</v>
      </c>
      <c r="P16" s="19">
        <v>0.35608912187993802</v>
      </c>
      <c r="Q16" s="19">
        <v>0.46714083916639099</v>
      </c>
      <c r="R16" s="19"/>
      <c r="S16" s="19">
        <v>0.14564213373372301</v>
      </c>
      <c r="T16" s="19">
        <v>0.28296775078537201</v>
      </c>
      <c r="U16" s="19">
        <v>0.37924517487972798</v>
      </c>
      <c r="V16" s="19">
        <v>0.22139567581366101</v>
      </c>
      <c r="W16" s="19">
        <v>0.22326468978344199</v>
      </c>
      <c r="X16" s="19">
        <v>0.21420143149870599</v>
      </c>
      <c r="Y16" s="19">
        <v>0.271291513129785</v>
      </c>
      <c r="Z16" s="19">
        <v>0.19029100926949299</v>
      </c>
      <c r="AA16" s="19">
        <v>0.210023250810183</v>
      </c>
      <c r="AB16" s="19"/>
      <c r="AC16" s="19">
        <v>0.219275847680273</v>
      </c>
      <c r="AD16" s="19">
        <v>0.39758135526210098</v>
      </c>
      <c r="AE16" s="19">
        <v>0.182177535891619</v>
      </c>
      <c r="AF16" s="19">
        <v>4.8032292648844802E-2</v>
      </c>
      <c r="AG16" s="19">
        <v>0.258999309701967</v>
      </c>
      <c r="AH16" s="19">
        <v>0.18148894366881199</v>
      </c>
      <c r="AI16" s="19">
        <v>0.31819599565367201</v>
      </c>
      <c r="AJ16" s="19">
        <v>0.110192226430634</v>
      </c>
      <c r="AK16" s="19">
        <v>4.99885593038659E-2</v>
      </c>
      <c r="AL16" s="19">
        <v>0.34211643600430502</v>
      </c>
      <c r="AM16" s="19"/>
      <c r="AN16" s="19">
        <v>6.6637585026960697E-2</v>
      </c>
      <c r="AO16" s="19">
        <v>0.45455499616415801</v>
      </c>
      <c r="AP16" s="19"/>
      <c r="AQ16" s="19">
        <v>0.10805763495901501</v>
      </c>
      <c r="AR16" s="19">
        <v>0.407351046757781</v>
      </c>
      <c r="AS16" s="19"/>
      <c r="AT16" s="19">
        <v>0.189877051014785</v>
      </c>
      <c r="AU16" s="19">
        <v>0.49402235461722099</v>
      </c>
      <c r="AV16" s="19"/>
      <c r="AW16" s="19">
        <v>0.28856642975864599</v>
      </c>
      <c r="AX16" s="19">
        <v>0.17175734247413599</v>
      </c>
      <c r="AY16" s="19"/>
      <c r="AZ16" s="19">
        <v>6.24926191688156E-2</v>
      </c>
      <c r="BA16" s="19">
        <v>0.40595316351447402</v>
      </c>
    </row>
    <row r="17" spans="2:2" x14ac:dyDescent="0.35">
      <c r="B17" s="16"/>
    </row>
    <row r="18" spans="2:2" x14ac:dyDescent="0.35">
      <c r="B18" t="s">
        <v>73</v>
      </c>
    </row>
    <row r="19" spans="2:2" x14ac:dyDescent="0.35">
      <c r="B19" t="s">
        <v>74</v>
      </c>
    </row>
    <row r="21" spans="2:2" x14ac:dyDescent="0.35">
      <c r="B21"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77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75</v>
      </c>
      <c r="C9" s="17">
        <v>0.384559928746594</v>
      </c>
      <c r="D9" s="17">
        <v>0.43174327944395302</v>
      </c>
      <c r="E9" s="17">
        <v>0.33772255339255702</v>
      </c>
      <c r="F9" s="17"/>
      <c r="G9" s="17">
        <v>0.41302235902187401</v>
      </c>
      <c r="H9" s="17">
        <v>0.52402598196274996</v>
      </c>
      <c r="I9" s="17">
        <v>0.47401595170262201</v>
      </c>
      <c r="J9" s="17">
        <v>0.33827333108716001</v>
      </c>
      <c r="K9" s="17">
        <v>0.191016187541792</v>
      </c>
      <c r="L9" s="17">
        <v>0.16218825230035699</v>
      </c>
      <c r="M9" s="17"/>
      <c r="N9" s="17">
        <v>0.42630749633420401</v>
      </c>
      <c r="O9" s="17">
        <v>0.27049624036196901</v>
      </c>
      <c r="P9" s="17">
        <v>0.30496695327401901</v>
      </c>
      <c r="Q9" s="17">
        <v>0.19184617750671401</v>
      </c>
      <c r="R9" s="17"/>
      <c r="S9" s="17">
        <v>0.45369403316649698</v>
      </c>
      <c r="T9" s="17">
        <v>0.30121712685923402</v>
      </c>
      <c r="U9" s="17">
        <v>0.30266094449821201</v>
      </c>
      <c r="V9" s="17">
        <v>0.43274260225335998</v>
      </c>
      <c r="W9" s="17">
        <v>0.44439765915820501</v>
      </c>
      <c r="X9" s="17">
        <v>0.40755650286602402</v>
      </c>
      <c r="Y9" s="17">
        <v>0.35978975038855399</v>
      </c>
      <c r="Z9" s="17">
        <v>0.460080903591715</v>
      </c>
      <c r="AA9" s="17">
        <v>0.35499415865541301</v>
      </c>
      <c r="AB9" s="17"/>
      <c r="AC9" s="17">
        <v>0.36687857335051</v>
      </c>
      <c r="AD9" s="17">
        <v>0.24236808199634799</v>
      </c>
      <c r="AE9" s="17">
        <v>0.52894375604308197</v>
      </c>
      <c r="AF9" s="17">
        <v>0.51291724582574705</v>
      </c>
      <c r="AG9" s="17">
        <v>0.32727189070688401</v>
      </c>
      <c r="AH9" s="17">
        <v>0.370523358866237</v>
      </c>
      <c r="AI9" s="17">
        <v>0.31177421456662602</v>
      </c>
      <c r="AJ9" s="17">
        <v>0.401220184913958</v>
      </c>
      <c r="AK9" s="17">
        <v>0.51610350670113803</v>
      </c>
      <c r="AL9" s="17">
        <v>0.219807134857681</v>
      </c>
      <c r="AM9" s="17"/>
      <c r="AN9" s="17">
        <v>0.55568094188261496</v>
      </c>
      <c r="AO9" s="17">
        <v>0.16956598764467501</v>
      </c>
      <c r="AP9" s="17"/>
      <c r="AQ9" s="17">
        <v>0.53058872962967596</v>
      </c>
      <c r="AR9" s="17">
        <v>0.18912995231771301</v>
      </c>
      <c r="AS9" s="17"/>
      <c r="AT9" s="17">
        <v>0.41704154589242198</v>
      </c>
      <c r="AU9" s="17">
        <v>0.205928048720801</v>
      </c>
      <c r="AV9" s="17"/>
      <c r="AW9" s="17">
        <v>0.41740777617542801</v>
      </c>
      <c r="AX9" s="17">
        <v>0.34634674836396601</v>
      </c>
      <c r="AY9" s="17"/>
      <c r="AZ9" s="17">
        <v>0.60531380157470105</v>
      </c>
      <c r="BA9" s="17">
        <v>0.169030309793784</v>
      </c>
    </row>
    <row r="10" spans="2:53" ht="58" x14ac:dyDescent="0.35">
      <c r="B10" s="18" t="s">
        <v>76</v>
      </c>
      <c r="C10" s="17">
        <v>0.53755058488526897</v>
      </c>
      <c r="D10" s="17">
        <v>0.50865970152233198</v>
      </c>
      <c r="E10" s="17">
        <v>0.56602541887237601</v>
      </c>
      <c r="F10" s="17"/>
      <c r="G10" s="17">
        <v>0.539109193157154</v>
      </c>
      <c r="H10" s="17">
        <v>0.43352498463107197</v>
      </c>
      <c r="I10" s="17">
        <v>0.48573472113404997</v>
      </c>
      <c r="J10" s="17">
        <v>0.58752341581266998</v>
      </c>
      <c r="K10" s="17">
        <v>0.66153301753739302</v>
      </c>
      <c r="L10" s="17">
        <v>0.62965919946689797</v>
      </c>
      <c r="M10" s="17"/>
      <c r="N10" s="17">
        <v>0.523448250598607</v>
      </c>
      <c r="O10" s="17">
        <v>0.59574349578042896</v>
      </c>
      <c r="P10" s="17">
        <v>0.54329938388266097</v>
      </c>
      <c r="Q10" s="17">
        <v>0.59218306625962902</v>
      </c>
      <c r="R10" s="17"/>
      <c r="S10" s="17">
        <v>0.49279918555839802</v>
      </c>
      <c r="T10" s="17">
        <v>0.58622458882025896</v>
      </c>
      <c r="U10" s="17">
        <v>0.56819061454609199</v>
      </c>
      <c r="V10" s="17">
        <v>0.50473439424258904</v>
      </c>
      <c r="W10" s="17">
        <v>0.47083360643324002</v>
      </c>
      <c r="X10" s="17">
        <v>0.51589505908190703</v>
      </c>
      <c r="Y10" s="17">
        <v>0.55260478000893098</v>
      </c>
      <c r="Z10" s="17">
        <v>0.51353256213837195</v>
      </c>
      <c r="AA10" s="17">
        <v>0.59754357952750004</v>
      </c>
      <c r="AB10" s="17"/>
      <c r="AC10" s="17">
        <v>0.562288200930113</v>
      </c>
      <c r="AD10" s="17">
        <v>0.70779150776169697</v>
      </c>
      <c r="AE10" s="17">
        <v>0.41990538193306398</v>
      </c>
      <c r="AF10" s="17">
        <v>0.47711445745771502</v>
      </c>
      <c r="AG10" s="17">
        <v>0.65632008576673395</v>
      </c>
      <c r="AH10" s="17">
        <v>0.492746882528526</v>
      </c>
      <c r="AI10" s="17">
        <v>0.59870529248066195</v>
      </c>
      <c r="AJ10" s="17">
        <v>0.56595569358012598</v>
      </c>
      <c r="AK10" s="17">
        <v>0.47102561828996597</v>
      </c>
      <c r="AL10" s="17">
        <v>0.68396478503939295</v>
      </c>
      <c r="AM10" s="17"/>
      <c r="AN10" s="17">
        <v>0.42379545478830999</v>
      </c>
      <c r="AO10" s="17">
        <v>0.68334897299955699</v>
      </c>
      <c r="AP10" s="17"/>
      <c r="AQ10" s="17">
        <v>0.437158329281922</v>
      </c>
      <c r="AR10" s="17">
        <v>0.67617496945183697</v>
      </c>
      <c r="AS10" s="17"/>
      <c r="AT10" s="17">
        <v>0.53962443178614095</v>
      </c>
      <c r="AU10" s="17">
        <v>0.53187538346324803</v>
      </c>
      <c r="AV10" s="17"/>
      <c r="AW10" s="17">
        <v>0.465748306802584</v>
      </c>
      <c r="AX10" s="17">
        <v>0.62523317513203802</v>
      </c>
      <c r="AY10" s="17"/>
      <c r="AZ10" s="17">
        <v>0.37545214303267299</v>
      </c>
      <c r="BA10" s="17">
        <v>0.69581288378744099</v>
      </c>
    </row>
    <row r="11" spans="2:53" x14ac:dyDescent="0.35">
      <c r="B11" s="18" t="s">
        <v>69</v>
      </c>
      <c r="C11" s="19">
        <v>7.7889486368138E-2</v>
      </c>
      <c r="D11" s="19">
        <v>5.9597019033714199E-2</v>
      </c>
      <c r="E11" s="19">
        <v>9.6252027735067303E-2</v>
      </c>
      <c r="F11" s="19"/>
      <c r="G11" s="19">
        <v>4.7868447820972701E-2</v>
      </c>
      <c r="H11" s="19">
        <v>4.2449033406178602E-2</v>
      </c>
      <c r="I11" s="19">
        <v>4.0249327163328401E-2</v>
      </c>
      <c r="J11" s="19">
        <v>7.4203253100170105E-2</v>
      </c>
      <c r="K11" s="19">
        <v>0.147450794920815</v>
      </c>
      <c r="L11" s="19">
        <v>0.20815254823274501</v>
      </c>
      <c r="M11" s="19"/>
      <c r="N11" s="19">
        <v>5.0244253067189298E-2</v>
      </c>
      <c r="O11" s="19">
        <v>0.13376026385760301</v>
      </c>
      <c r="P11" s="19">
        <v>0.15173366284331999</v>
      </c>
      <c r="Q11" s="19">
        <v>0.215970756233657</v>
      </c>
      <c r="R11" s="19"/>
      <c r="S11" s="19">
        <v>5.3506781275105102E-2</v>
      </c>
      <c r="T11" s="19">
        <v>0.112558284320507</v>
      </c>
      <c r="U11" s="19">
        <v>0.129148440955695</v>
      </c>
      <c r="V11" s="19">
        <v>6.2523003504051794E-2</v>
      </c>
      <c r="W11" s="19">
        <v>8.4768734408555896E-2</v>
      </c>
      <c r="X11" s="19">
        <v>7.6548438052069401E-2</v>
      </c>
      <c r="Y11" s="19">
        <v>8.7605469602515307E-2</v>
      </c>
      <c r="Z11" s="19">
        <v>2.6386534269912401E-2</v>
      </c>
      <c r="AA11" s="19">
        <v>4.7462261817087403E-2</v>
      </c>
      <c r="AB11" s="19"/>
      <c r="AC11" s="19">
        <v>7.0833225719376405E-2</v>
      </c>
      <c r="AD11" s="19">
        <v>4.9840410241954902E-2</v>
      </c>
      <c r="AE11" s="19">
        <v>5.1150862023853702E-2</v>
      </c>
      <c r="AF11" s="19">
        <v>9.9682967165376397E-3</v>
      </c>
      <c r="AG11" s="19">
        <v>1.6408023526381901E-2</v>
      </c>
      <c r="AH11" s="19">
        <v>0.13672975860523701</v>
      </c>
      <c r="AI11" s="19">
        <v>8.9520492952712596E-2</v>
      </c>
      <c r="AJ11" s="19">
        <v>3.2824121505915897E-2</v>
      </c>
      <c r="AK11" s="19">
        <v>1.28708750088965E-2</v>
      </c>
      <c r="AL11" s="19">
        <v>9.6228080102925606E-2</v>
      </c>
      <c r="AM11" s="19"/>
      <c r="AN11" s="19">
        <v>2.0523603329075098E-2</v>
      </c>
      <c r="AO11" s="19">
        <v>0.147085039355769</v>
      </c>
      <c r="AP11" s="19"/>
      <c r="AQ11" s="19">
        <v>3.2252941088401897E-2</v>
      </c>
      <c r="AR11" s="19">
        <v>0.13469507823044899</v>
      </c>
      <c r="AS11" s="19"/>
      <c r="AT11" s="19">
        <v>4.3334022321436301E-2</v>
      </c>
      <c r="AU11" s="19">
        <v>0.26219656781595102</v>
      </c>
      <c r="AV11" s="19"/>
      <c r="AW11" s="19">
        <v>0.116843917021988</v>
      </c>
      <c r="AX11" s="19">
        <v>2.8420076503996201E-2</v>
      </c>
      <c r="AY11" s="19"/>
      <c r="AZ11" s="19">
        <v>1.9234055392626501E-2</v>
      </c>
      <c r="BA11" s="19">
        <v>0.13515680641877501</v>
      </c>
    </row>
    <row r="12" spans="2:53" x14ac:dyDescent="0.35">
      <c r="B12" s="16"/>
    </row>
    <row r="13" spans="2:53" x14ac:dyDescent="0.35">
      <c r="B13" t="s">
        <v>73</v>
      </c>
    </row>
    <row r="14" spans="2:53" x14ac:dyDescent="0.35">
      <c r="B14" t="s">
        <v>74</v>
      </c>
    </row>
    <row r="16" spans="2:53" x14ac:dyDescent="0.35">
      <c r="B16"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19"/>
  <sheetViews>
    <sheetView showGridLines="0" workbookViewId="0">
      <pane xSplit="2" topLeftCell="C1" activePane="topRight" state="frozen"/>
      <selection pane="topRight" activeCell="D16" sqref="D16"/>
    </sheetView>
  </sheetViews>
  <sheetFormatPr defaultColWidth="10.90625" defaultRowHeight="14.5" x14ac:dyDescent="0.35"/>
  <cols>
    <col min="2" max="2" width="25.7265625" customWidth="1"/>
    <col min="3" max="11" width="20.7265625" customWidth="1"/>
  </cols>
  <sheetData>
    <row r="2" spans="2:11" ht="40" customHeight="1" x14ac:dyDescent="0.35">
      <c r="D2" s="34" t="s">
        <v>92</v>
      </c>
      <c r="E2" s="30"/>
      <c r="F2" s="30"/>
      <c r="G2" s="30"/>
      <c r="H2" s="30"/>
      <c r="I2" s="30"/>
      <c r="J2" s="30"/>
      <c r="K2" s="30"/>
    </row>
    <row r="6" spans="2:11" ht="50" customHeight="1" x14ac:dyDescent="0.35">
      <c r="B6" s="20" t="s">
        <v>14</v>
      </c>
      <c r="C6" s="20" t="s">
        <v>78</v>
      </c>
      <c r="D6" s="20" t="s">
        <v>79</v>
      </c>
      <c r="E6" s="20" t="s">
        <v>80</v>
      </c>
      <c r="F6" s="20" t="s">
        <v>81</v>
      </c>
      <c r="G6" s="20" t="s">
        <v>82</v>
      </c>
      <c r="H6" s="20" t="s">
        <v>83</v>
      </c>
      <c r="I6" s="20" t="s">
        <v>84</v>
      </c>
      <c r="J6" s="20" t="s">
        <v>85</v>
      </c>
    </row>
    <row r="7" spans="2:11" x14ac:dyDescent="0.35">
      <c r="B7" s="18" t="s">
        <v>86</v>
      </c>
      <c r="C7" s="17">
        <v>0.43179424345534301</v>
      </c>
      <c r="D7" s="17">
        <v>0.46099881475912502</v>
      </c>
      <c r="E7" s="17">
        <v>0.57068769117645302</v>
      </c>
      <c r="F7" s="17">
        <v>0.55841568252876095</v>
      </c>
      <c r="G7" s="17">
        <v>0.71469263169277897</v>
      </c>
      <c r="H7" s="17">
        <v>0.60512704734367395</v>
      </c>
      <c r="I7" s="17">
        <v>0.71785010387662895</v>
      </c>
      <c r="J7" s="17">
        <v>0.68006834719736198</v>
      </c>
    </row>
    <row r="8" spans="2:11" x14ac:dyDescent="0.35">
      <c r="B8" s="18" t="s">
        <v>87</v>
      </c>
      <c r="C8" s="17">
        <v>0.36272635023694599</v>
      </c>
      <c r="D8" s="17">
        <v>0.33928744593409099</v>
      </c>
      <c r="E8" s="17">
        <v>0.31962574683045403</v>
      </c>
      <c r="F8" s="17">
        <v>0.34228035935152101</v>
      </c>
      <c r="G8" s="17">
        <v>0.20833687622986199</v>
      </c>
      <c r="H8" s="17">
        <v>0.31940090572743701</v>
      </c>
      <c r="I8" s="17">
        <v>0.22526777805949699</v>
      </c>
      <c r="J8" s="17">
        <v>0.26558366710659198</v>
      </c>
    </row>
    <row r="9" spans="2:11" x14ac:dyDescent="0.35">
      <c r="B9" s="18" t="s">
        <v>88</v>
      </c>
      <c r="C9" s="17">
        <v>0.14427978249548201</v>
      </c>
      <c r="D9" s="17">
        <v>0.117571896408531</v>
      </c>
      <c r="E9" s="17">
        <v>7.9629517851352499E-2</v>
      </c>
      <c r="F9" s="17">
        <v>7.5886932081623906E-2</v>
      </c>
      <c r="G9" s="17">
        <v>3.83112502162615E-2</v>
      </c>
      <c r="H9" s="17">
        <v>5.4012266123643099E-2</v>
      </c>
      <c r="I9" s="17">
        <v>4.0333657116727602E-2</v>
      </c>
      <c r="J9" s="17">
        <v>3.9927215313268698E-2</v>
      </c>
    </row>
    <row r="10" spans="2:11" x14ac:dyDescent="0.35">
      <c r="B10" s="18" t="s">
        <v>89</v>
      </c>
      <c r="C10" s="17">
        <v>5.5462474090927201E-2</v>
      </c>
      <c r="D10" s="17">
        <v>7.6761552140835201E-2</v>
      </c>
      <c r="E10" s="17">
        <v>2.5762687235435601E-2</v>
      </c>
      <c r="F10" s="17">
        <v>1.8186955177285202E-2</v>
      </c>
      <c r="G10" s="17">
        <v>3.2602186964064403E-2</v>
      </c>
      <c r="H10" s="17">
        <v>1.5928879079934798E-2</v>
      </c>
      <c r="I10" s="17">
        <v>1.24672771974822E-2</v>
      </c>
      <c r="J10" s="17">
        <v>1.04800208666839E-2</v>
      </c>
    </row>
    <row r="11" spans="2:11" x14ac:dyDescent="0.35">
      <c r="B11" s="23" t="s">
        <v>69</v>
      </c>
      <c r="C11" s="21">
        <v>5.7371497213004998E-3</v>
      </c>
      <c r="D11" s="21">
        <v>5.3802907574167398E-3</v>
      </c>
      <c r="E11" s="21">
        <v>4.2943569063051204E-3</v>
      </c>
      <c r="F11" s="21">
        <v>5.2300708608090697E-3</v>
      </c>
      <c r="G11" s="21">
        <v>6.05705489703285E-3</v>
      </c>
      <c r="H11" s="21">
        <v>5.5309017253112099E-3</v>
      </c>
      <c r="I11" s="21">
        <v>4.0811837496645496E-3</v>
      </c>
      <c r="J11" s="21">
        <v>3.94074951609293E-3</v>
      </c>
    </row>
    <row r="12" spans="2:11" x14ac:dyDescent="0.35">
      <c r="B12" s="23" t="s">
        <v>90</v>
      </c>
      <c r="C12" s="21">
        <v>0.79452059369229</v>
      </c>
      <c r="D12" s="21">
        <v>0.80028626069321696</v>
      </c>
      <c r="E12" s="21">
        <v>0.89031343800690699</v>
      </c>
      <c r="F12" s="21">
        <v>0.90069604188028196</v>
      </c>
      <c r="G12" s="21">
        <v>0.92302950792264105</v>
      </c>
      <c r="H12" s="21">
        <v>0.92452795307111102</v>
      </c>
      <c r="I12" s="21">
        <v>0.943117881936126</v>
      </c>
      <c r="J12" s="21">
        <v>0.94565201430395396</v>
      </c>
    </row>
    <row r="13" spans="2:11" x14ac:dyDescent="0.35">
      <c r="B13" s="16"/>
      <c r="C13" s="16"/>
      <c r="D13" s="16"/>
      <c r="E13" s="16"/>
      <c r="F13" s="16"/>
      <c r="G13" s="16"/>
      <c r="H13" s="16"/>
      <c r="I13" s="16"/>
      <c r="J13" s="16"/>
    </row>
    <row r="14" spans="2:11" x14ac:dyDescent="0.35">
      <c r="B14" t="s">
        <v>73</v>
      </c>
    </row>
    <row r="15" spans="2:11" x14ac:dyDescent="0.35">
      <c r="B15" t="s">
        <v>74</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A18"/>
  <sheetViews>
    <sheetView showGridLines="0" workbookViewId="0">
      <pane xSplit="2" topLeftCell="C1" activePane="topRight" state="frozen"/>
      <selection activeCell="B16" sqref="B16"/>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0.68006834719736198</v>
      </c>
      <c r="D9" s="17">
        <v>0.64575451607894996</v>
      </c>
      <c r="E9" s="17">
        <v>0.71409434689139695</v>
      </c>
      <c r="F9" s="17"/>
      <c r="G9" s="17">
        <v>0.65022444137144497</v>
      </c>
      <c r="H9" s="17">
        <v>0.76445133341910598</v>
      </c>
      <c r="I9" s="17">
        <v>0.67055874976240304</v>
      </c>
      <c r="J9" s="17">
        <v>0.67686716491472299</v>
      </c>
      <c r="K9" s="17">
        <v>0.62310531903380495</v>
      </c>
      <c r="L9" s="17">
        <v>0.61559752417393998</v>
      </c>
      <c r="M9" s="17"/>
      <c r="N9" s="17">
        <v>0.69431333490239799</v>
      </c>
      <c r="O9" s="17">
        <v>0.65261934605375305</v>
      </c>
      <c r="P9" s="17">
        <v>0.62757771851057698</v>
      </c>
      <c r="Q9" s="17">
        <v>0.609157590471189</v>
      </c>
      <c r="R9" s="17"/>
      <c r="S9" s="17">
        <v>0.73243872220732997</v>
      </c>
      <c r="T9" s="17">
        <v>0.67583788676924395</v>
      </c>
      <c r="U9" s="17">
        <v>0.71219156352384805</v>
      </c>
      <c r="V9" s="17">
        <v>0.60108406873995701</v>
      </c>
      <c r="W9" s="17">
        <v>0.716441871789809</v>
      </c>
      <c r="X9" s="17">
        <v>0.68256171567475299</v>
      </c>
      <c r="Y9" s="17">
        <v>0.60785645747267103</v>
      </c>
      <c r="Z9" s="17">
        <v>0.65984600560427198</v>
      </c>
      <c r="AA9" s="17">
        <v>0.69919283738302596</v>
      </c>
      <c r="AB9" s="17"/>
      <c r="AC9" s="17">
        <v>0.72668024319689895</v>
      </c>
      <c r="AD9" s="17">
        <v>0.76143939205941802</v>
      </c>
      <c r="AE9" s="17">
        <v>0.64269384811594499</v>
      </c>
      <c r="AF9" s="17">
        <v>0.66154490145987299</v>
      </c>
      <c r="AG9" s="17">
        <v>0.53849195452379905</v>
      </c>
      <c r="AH9" s="17">
        <v>0.70729963389886197</v>
      </c>
      <c r="AI9" s="17">
        <v>0.70890762890141301</v>
      </c>
      <c r="AJ9" s="17">
        <v>0.67103072695703203</v>
      </c>
      <c r="AK9" s="17">
        <v>0.74846064861871897</v>
      </c>
      <c r="AL9" s="17">
        <v>0.55338654606257598</v>
      </c>
      <c r="AM9" s="17"/>
      <c r="AN9" s="17">
        <v>0.69713364882696005</v>
      </c>
      <c r="AO9" s="17">
        <v>0.66452944669077896</v>
      </c>
      <c r="AP9" s="17"/>
      <c r="AQ9" s="17">
        <v>0.69210096724718595</v>
      </c>
      <c r="AR9" s="17">
        <v>0.66583527232074202</v>
      </c>
      <c r="AS9" s="17"/>
      <c r="AT9" s="17">
        <v>0.69058935358626705</v>
      </c>
      <c r="AU9" s="17">
        <v>0.62748196775226395</v>
      </c>
      <c r="AV9" s="17"/>
      <c r="AW9" s="17">
        <v>0.66845520010951398</v>
      </c>
      <c r="AX9" s="17">
        <v>0.69590830441416995</v>
      </c>
      <c r="AY9" s="17"/>
      <c r="AZ9" s="17">
        <v>0.68764305014585902</v>
      </c>
      <c r="BA9" s="17">
        <v>0.67267290348778996</v>
      </c>
    </row>
    <row r="10" spans="2:53" x14ac:dyDescent="0.35">
      <c r="B10" s="18" t="s">
        <v>87</v>
      </c>
      <c r="C10" s="17">
        <v>0.26558366710659198</v>
      </c>
      <c r="D10" s="17">
        <v>0.294410544707365</v>
      </c>
      <c r="E10" s="17">
        <v>0.23699572593593601</v>
      </c>
      <c r="F10" s="17"/>
      <c r="G10" s="17">
        <v>0.247503028630885</v>
      </c>
      <c r="H10" s="17">
        <v>0.21751555686821999</v>
      </c>
      <c r="I10" s="17">
        <v>0.28434350754680399</v>
      </c>
      <c r="J10" s="17">
        <v>0.26460203866738402</v>
      </c>
      <c r="K10" s="17">
        <v>0.300612139879053</v>
      </c>
      <c r="L10" s="17">
        <v>0.27969156105920101</v>
      </c>
      <c r="M10" s="17"/>
      <c r="N10" s="17">
        <v>0.26025665980152302</v>
      </c>
      <c r="O10" s="17">
        <v>0.27756358193618202</v>
      </c>
      <c r="P10" s="17">
        <v>0.29779479353553201</v>
      </c>
      <c r="Q10" s="17">
        <v>0.27486095700688501</v>
      </c>
      <c r="R10" s="17"/>
      <c r="S10" s="17">
        <v>0.22659600574184499</v>
      </c>
      <c r="T10" s="17">
        <v>0.25581241410794903</v>
      </c>
      <c r="U10" s="17">
        <v>0.23726820778212299</v>
      </c>
      <c r="V10" s="17">
        <v>0.32316562480872302</v>
      </c>
      <c r="W10" s="17">
        <v>0.23213369264562</v>
      </c>
      <c r="X10" s="17">
        <v>0.27627773578519998</v>
      </c>
      <c r="Y10" s="17">
        <v>0.32825329217086702</v>
      </c>
      <c r="Z10" s="17">
        <v>0.28738092760891898</v>
      </c>
      <c r="AA10" s="17">
        <v>0.25696668257523197</v>
      </c>
      <c r="AB10" s="17"/>
      <c r="AC10" s="17">
        <v>0.21455547007738501</v>
      </c>
      <c r="AD10" s="17">
        <v>0.196626718078383</v>
      </c>
      <c r="AE10" s="17">
        <v>0.332514591059274</v>
      </c>
      <c r="AF10" s="17">
        <v>0.29095346821258</v>
      </c>
      <c r="AG10" s="17">
        <v>0.461508045476201</v>
      </c>
      <c r="AH10" s="17">
        <v>0.224268104835249</v>
      </c>
      <c r="AI10" s="17">
        <v>0.236852703674714</v>
      </c>
      <c r="AJ10" s="17">
        <v>0.27583950527618201</v>
      </c>
      <c r="AK10" s="17">
        <v>0.20842308086817499</v>
      </c>
      <c r="AL10" s="17">
        <v>0.31073976353107302</v>
      </c>
      <c r="AM10" s="17"/>
      <c r="AN10" s="17">
        <v>0.26261799623552301</v>
      </c>
      <c r="AO10" s="17">
        <v>0.266087623370662</v>
      </c>
      <c r="AP10" s="17"/>
      <c r="AQ10" s="17">
        <v>0.25946641227475398</v>
      </c>
      <c r="AR10" s="17">
        <v>0.27630952974468498</v>
      </c>
      <c r="AS10" s="17"/>
      <c r="AT10" s="17">
        <v>0.26419442263381698</v>
      </c>
      <c r="AU10" s="17">
        <v>0.26509785505632899</v>
      </c>
      <c r="AV10" s="17"/>
      <c r="AW10" s="17">
        <v>0.26831092924304401</v>
      </c>
      <c r="AX10" s="17">
        <v>0.26154560992612302</v>
      </c>
      <c r="AY10" s="17"/>
      <c r="AZ10" s="17">
        <v>0.271146842538734</v>
      </c>
      <c r="BA10" s="17">
        <v>0.26015214708070999</v>
      </c>
    </row>
    <row r="11" spans="2:53" x14ac:dyDescent="0.35">
      <c r="B11" s="18" t="s">
        <v>88</v>
      </c>
      <c r="C11" s="17">
        <v>3.9927215313268698E-2</v>
      </c>
      <c r="D11" s="17">
        <v>4.4419147702542801E-2</v>
      </c>
      <c r="E11" s="17">
        <v>3.54712040598422E-2</v>
      </c>
      <c r="F11" s="17"/>
      <c r="G11" s="17">
        <v>9.3784783319110901E-2</v>
      </c>
      <c r="H11" s="17">
        <v>1.6323163055562102E-2</v>
      </c>
      <c r="I11" s="17">
        <v>4.0421267107073E-2</v>
      </c>
      <c r="J11" s="17">
        <v>4.2707440237098999E-2</v>
      </c>
      <c r="K11" s="17">
        <v>4.5098657448123101E-2</v>
      </c>
      <c r="L11" s="17">
        <v>5.2090336334867503E-2</v>
      </c>
      <c r="M11" s="17"/>
      <c r="N11" s="17">
        <v>3.6756029993160501E-2</v>
      </c>
      <c r="O11" s="17">
        <v>2.67679347999401E-2</v>
      </c>
      <c r="P11" s="17">
        <v>5.0876713066951802E-2</v>
      </c>
      <c r="Q11" s="17">
        <v>0.105596567326542</v>
      </c>
      <c r="R11" s="17"/>
      <c r="S11" s="17">
        <v>3.0139779108672202E-2</v>
      </c>
      <c r="T11" s="17">
        <v>4.5138140238645597E-2</v>
      </c>
      <c r="U11" s="17">
        <v>4.0509571785051997E-2</v>
      </c>
      <c r="V11" s="17">
        <v>5.68127275258936E-2</v>
      </c>
      <c r="W11" s="17">
        <v>3.3515362946561197E-2</v>
      </c>
      <c r="X11" s="17">
        <v>3.5237503193349402E-2</v>
      </c>
      <c r="Y11" s="17">
        <v>5.1177589008645601E-2</v>
      </c>
      <c r="Z11" s="17">
        <v>5.2773066786808799E-2</v>
      </c>
      <c r="AA11" s="17">
        <v>2.5282607054005E-2</v>
      </c>
      <c r="AB11" s="17"/>
      <c r="AC11" s="17">
        <v>4.4421981971969303E-2</v>
      </c>
      <c r="AD11" s="17">
        <v>4.1933889862199397E-2</v>
      </c>
      <c r="AE11" s="17">
        <v>2.2439855832331702E-2</v>
      </c>
      <c r="AF11" s="17">
        <v>3.8296802382797299E-2</v>
      </c>
      <c r="AG11" s="17">
        <v>0</v>
      </c>
      <c r="AH11" s="17">
        <v>5.5773586321292999E-2</v>
      </c>
      <c r="AI11" s="17">
        <v>3.5082144522977102E-2</v>
      </c>
      <c r="AJ11" s="17">
        <v>4.4433993879165301E-2</v>
      </c>
      <c r="AK11" s="17">
        <v>3.4522090815203299E-2</v>
      </c>
      <c r="AL11" s="17">
        <v>9.9540550495727201E-2</v>
      </c>
      <c r="AM11" s="17"/>
      <c r="AN11" s="17">
        <v>3.6700765089132802E-2</v>
      </c>
      <c r="AO11" s="17">
        <v>4.0970961792305603E-2</v>
      </c>
      <c r="AP11" s="17"/>
      <c r="AQ11" s="17">
        <v>4.07817902949561E-2</v>
      </c>
      <c r="AR11" s="17">
        <v>3.4274773747372103E-2</v>
      </c>
      <c r="AS11" s="17"/>
      <c r="AT11" s="17">
        <v>3.6423982467710898E-2</v>
      </c>
      <c r="AU11" s="17">
        <v>5.6344302814471801E-2</v>
      </c>
      <c r="AV11" s="17"/>
      <c r="AW11" s="17">
        <v>4.54416147216729E-2</v>
      </c>
      <c r="AX11" s="17">
        <v>3.21025059691964E-2</v>
      </c>
      <c r="AY11" s="17"/>
      <c r="AZ11" s="17">
        <v>3.7716445996308703E-2</v>
      </c>
      <c r="BA11" s="17">
        <v>4.2085665637933999E-2</v>
      </c>
    </row>
    <row r="12" spans="2:53" x14ac:dyDescent="0.35">
      <c r="B12" s="18" t="s">
        <v>89</v>
      </c>
      <c r="C12" s="17">
        <v>1.04800208666839E-2</v>
      </c>
      <c r="D12" s="17">
        <v>1.38316781643473E-2</v>
      </c>
      <c r="E12" s="17">
        <v>7.1377921175098799E-3</v>
      </c>
      <c r="F12" s="17"/>
      <c r="G12" s="17">
        <v>8.4877466785594005E-3</v>
      </c>
      <c r="H12" s="17">
        <v>0</v>
      </c>
      <c r="I12" s="17">
        <v>3.3339607297997202E-3</v>
      </c>
      <c r="J12" s="17">
        <v>1.06197500505227E-2</v>
      </c>
      <c r="K12" s="17">
        <v>2.1843161926688299E-2</v>
      </c>
      <c r="L12" s="17">
        <v>4.4713295236446002E-2</v>
      </c>
      <c r="M12" s="17"/>
      <c r="N12" s="17">
        <v>7.4013045155084103E-3</v>
      </c>
      <c r="O12" s="17">
        <v>2.7836635046584901E-2</v>
      </c>
      <c r="P12" s="17">
        <v>1.8457454289371299E-2</v>
      </c>
      <c r="Q12" s="17">
        <v>0</v>
      </c>
      <c r="R12" s="17"/>
      <c r="S12" s="17">
        <v>6.15209244190128E-3</v>
      </c>
      <c r="T12" s="17">
        <v>1.7408668914837999E-2</v>
      </c>
      <c r="U12" s="17">
        <v>1.00306569089769E-2</v>
      </c>
      <c r="V12" s="17">
        <v>1.3227307483376E-2</v>
      </c>
      <c r="W12" s="17">
        <v>4.4345021288583796E-3</v>
      </c>
      <c r="X12" s="17">
        <v>5.9230453466973297E-3</v>
      </c>
      <c r="Y12" s="17">
        <v>8.4751076368532498E-3</v>
      </c>
      <c r="Z12" s="17">
        <v>0</v>
      </c>
      <c r="AA12" s="17">
        <v>1.8557872987737499E-2</v>
      </c>
      <c r="AB12" s="17"/>
      <c r="AC12" s="17">
        <v>1.1152854435390099E-2</v>
      </c>
      <c r="AD12" s="17">
        <v>0</v>
      </c>
      <c r="AE12" s="17">
        <v>2.3517049924494399E-3</v>
      </c>
      <c r="AF12" s="17">
        <v>6.5275956344210996E-3</v>
      </c>
      <c r="AG12" s="17">
        <v>0</v>
      </c>
      <c r="AH12" s="17">
        <v>0</v>
      </c>
      <c r="AI12" s="17">
        <v>1.6174199194342501E-2</v>
      </c>
      <c r="AJ12" s="17">
        <v>0</v>
      </c>
      <c r="AK12" s="17">
        <v>8.5941796979031801E-3</v>
      </c>
      <c r="AL12" s="17">
        <v>2.53600859946994E-2</v>
      </c>
      <c r="AM12" s="17"/>
      <c r="AN12" s="17">
        <v>2.8716688088349799E-3</v>
      </c>
      <c r="AO12" s="17">
        <v>1.9942653173210499E-2</v>
      </c>
      <c r="AP12" s="17"/>
      <c r="AQ12" s="17">
        <v>5.9124495562699799E-3</v>
      </c>
      <c r="AR12" s="17">
        <v>1.6105746681980601E-2</v>
      </c>
      <c r="AS12" s="17"/>
      <c r="AT12" s="17">
        <v>7.3422689918622303E-3</v>
      </c>
      <c r="AU12" s="17">
        <v>3.1140497625614501E-2</v>
      </c>
      <c r="AV12" s="17"/>
      <c r="AW12" s="17">
        <v>1.1678687684851001E-2</v>
      </c>
      <c r="AX12" s="17">
        <v>9.1016815710514599E-3</v>
      </c>
      <c r="AY12" s="17"/>
      <c r="AZ12" s="17">
        <v>2.73651463808329E-3</v>
      </c>
      <c r="BA12" s="17">
        <v>1.8040273039965402E-2</v>
      </c>
    </row>
    <row r="13" spans="2:53" x14ac:dyDescent="0.35">
      <c r="B13" s="18" t="s">
        <v>69</v>
      </c>
      <c r="C13" s="21">
        <v>3.94074951609293E-3</v>
      </c>
      <c r="D13" s="21">
        <v>1.5841133467949099E-3</v>
      </c>
      <c r="E13" s="21">
        <v>6.3009309953155996E-3</v>
      </c>
      <c r="F13" s="21"/>
      <c r="G13" s="21">
        <v>0</v>
      </c>
      <c r="H13" s="21">
        <v>1.70994665711104E-3</v>
      </c>
      <c r="I13" s="21">
        <v>1.3425148539195999E-3</v>
      </c>
      <c r="J13" s="21">
        <v>5.2036061302710703E-3</v>
      </c>
      <c r="K13" s="21">
        <v>9.3407217123303108E-3</v>
      </c>
      <c r="L13" s="21">
        <v>7.9072831955459104E-3</v>
      </c>
      <c r="M13" s="21"/>
      <c r="N13" s="21">
        <v>1.2726707874107001E-3</v>
      </c>
      <c r="O13" s="21">
        <v>1.52125021635402E-2</v>
      </c>
      <c r="P13" s="21">
        <v>5.2933205975687E-3</v>
      </c>
      <c r="Q13" s="21">
        <v>1.0384885195383499E-2</v>
      </c>
      <c r="R13" s="21"/>
      <c r="S13" s="21">
        <v>4.6734005002511099E-3</v>
      </c>
      <c r="T13" s="21">
        <v>5.8028899693236997E-3</v>
      </c>
      <c r="U13" s="21">
        <v>0</v>
      </c>
      <c r="V13" s="21">
        <v>5.7102714420497703E-3</v>
      </c>
      <c r="W13" s="21">
        <v>1.3474570489151801E-2</v>
      </c>
      <c r="X13" s="21">
        <v>0</v>
      </c>
      <c r="Y13" s="21">
        <v>4.2375537109624302E-3</v>
      </c>
      <c r="Z13" s="21">
        <v>0</v>
      </c>
      <c r="AA13" s="21">
        <v>0</v>
      </c>
      <c r="AB13" s="21"/>
      <c r="AC13" s="21">
        <v>3.1894503183564301E-3</v>
      </c>
      <c r="AD13" s="21">
        <v>0</v>
      </c>
      <c r="AE13" s="21">
        <v>0</v>
      </c>
      <c r="AF13" s="21">
        <v>2.6772323103280201E-3</v>
      </c>
      <c r="AG13" s="21">
        <v>0</v>
      </c>
      <c r="AH13" s="21">
        <v>1.26586749445963E-2</v>
      </c>
      <c r="AI13" s="21">
        <v>2.9833237065530998E-3</v>
      </c>
      <c r="AJ13" s="21">
        <v>8.6957738876206406E-3</v>
      </c>
      <c r="AK13" s="21">
        <v>0</v>
      </c>
      <c r="AL13" s="21">
        <v>1.0973053915924499E-2</v>
      </c>
      <c r="AM13" s="21"/>
      <c r="AN13" s="21">
        <v>6.7592103954902899E-4</v>
      </c>
      <c r="AO13" s="21">
        <v>8.4693149730430007E-3</v>
      </c>
      <c r="AP13" s="21"/>
      <c r="AQ13" s="21">
        <v>1.7383806268343001E-3</v>
      </c>
      <c r="AR13" s="21">
        <v>7.47467750522046E-3</v>
      </c>
      <c r="AS13" s="21"/>
      <c r="AT13" s="21">
        <v>1.44997232034286E-3</v>
      </c>
      <c r="AU13" s="21">
        <v>1.9935376751320399E-2</v>
      </c>
      <c r="AV13" s="21"/>
      <c r="AW13" s="21">
        <v>6.1135682409191204E-3</v>
      </c>
      <c r="AX13" s="21">
        <v>1.3418981194591199E-3</v>
      </c>
      <c r="AY13" s="21"/>
      <c r="AZ13" s="21">
        <v>7.5714668101524397E-4</v>
      </c>
      <c r="BA13" s="21">
        <v>7.0490107536009296E-3</v>
      </c>
    </row>
    <row r="14" spans="2:53" x14ac:dyDescent="0.35">
      <c r="B14" s="25" t="s">
        <v>90</v>
      </c>
      <c r="C14" s="27">
        <v>0.94565201430395396</v>
      </c>
      <c r="D14" s="27">
        <v>0.94016506078631501</v>
      </c>
      <c r="E14" s="27">
        <v>0.95109007282733204</v>
      </c>
      <c r="F14" s="27"/>
      <c r="G14" s="27">
        <v>0.89772747000233</v>
      </c>
      <c r="H14" s="27">
        <v>0.98196689028732698</v>
      </c>
      <c r="I14" s="27">
        <v>0.95490225730920797</v>
      </c>
      <c r="J14" s="27">
        <v>0.94146920358210695</v>
      </c>
      <c r="K14" s="27">
        <v>0.92371745891285795</v>
      </c>
      <c r="L14" s="27">
        <v>0.89528908523314099</v>
      </c>
      <c r="M14" s="27"/>
      <c r="N14" s="27">
        <v>0.95456999470392001</v>
      </c>
      <c r="O14" s="27">
        <v>0.93018292798993496</v>
      </c>
      <c r="P14" s="27">
        <v>0.92537251204610804</v>
      </c>
      <c r="Q14" s="27">
        <v>0.88401854747807396</v>
      </c>
      <c r="R14" s="27"/>
      <c r="S14" s="27">
        <v>0.95903472794917499</v>
      </c>
      <c r="T14" s="27">
        <v>0.93165030087719303</v>
      </c>
      <c r="U14" s="27">
        <v>0.94945977130597103</v>
      </c>
      <c r="V14" s="27">
        <v>0.92424969354868103</v>
      </c>
      <c r="W14" s="27">
        <v>0.94857556443542901</v>
      </c>
      <c r="X14" s="27">
        <v>0.95883945145995297</v>
      </c>
      <c r="Y14" s="27">
        <v>0.93610974964353899</v>
      </c>
      <c r="Z14" s="27">
        <v>0.94722693321319096</v>
      </c>
      <c r="AA14" s="27">
        <v>0.95615951995825799</v>
      </c>
      <c r="AB14" s="27"/>
      <c r="AC14" s="27">
        <v>0.94123571327428401</v>
      </c>
      <c r="AD14" s="27">
        <v>0.95806611013780096</v>
      </c>
      <c r="AE14" s="27">
        <v>0.97520843917521904</v>
      </c>
      <c r="AF14" s="27">
        <v>0.95249836967245305</v>
      </c>
      <c r="AG14" s="27">
        <v>1</v>
      </c>
      <c r="AH14" s="27">
        <v>0.93156773873411103</v>
      </c>
      <c r="AI14" s="27">
        <v>0.94576033257612702</v>
      </c>
      <c r="AJ14" s="27">
        <v>0.94687023223321398</v>
      </c>
      <c r="AK14" s="27">
        <v>0.95688372948689304</v>
      </c>
      <c r="AL14" s="27">
        <v>0.864126309593649</v>
      </c>
      <c r="AM14" s="27"/>
      <c r="AN14" s="27">
        <v>0.95975164506248301</v>
      </c>
      <c r="AO14" s="27">
        <v>0.93061707006144101</v>
      </c>
      <c r="AP14" s="27"/>
      <c r="AQ14" s="27">
        <v>0.95156737952194004</v>
      </c>
      <c r="AR14" s="27">
        <v>0.94214480206542695</v>
      </c>
      <c r="AS14" s="27"/>
      <c r="AT14" s="27">
        <v>0.95478377622008404</v>
      </c>
      <c r="AU14" s="27">
        <v>0.89257982280859305</v>
      </c>
      <c r="AV14" s="27"/>
      <c r="AW14" s="27">
        <v>0.93676612935255699</v>
      </c>
      <c r="AX14" s="27">
        <v>0.95745391434029303</v>
      </c>
      <c r="AY14" s="27"/>
      <c r="AZ14" s="27">
        <v>0.95878989268459303</v>
      </c>
      <c r="BA14" s="27">
        <v>0.93282505056849996</v>
      </c>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A19"/>
  <sheetViews>
    <sheetView showGridLines="0" topLeftCell="A5" workbookViewId="0">
      <pane xSplit="2" topLeftCell="C1" activePane="topRight" state="frozen"/>
      <selection activeCell="B16" sqref="B16"/>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0.46099881475912502</v>
      </c>
      <c r="D9" s="17">
        <v>0.48283434879391202</v>
      </c>
      <c r="E9" s="17">
        <v>0.439038568714547</v>
      </c>
      <c r="F9" s="17"/>
      <c r="G9" s="17">
        <v>0.572073658088188</v>
      </c>
      <c r="H9" s="17">
        <v>0.60891249356739996</v>
      </c>
      <c r="I9" s="17">
        <v>0.53192858164689605</v>
      </c>
      <c r="J9" s="17">
        <v>0.39881528952180201</v>
      </c>
      <c r="K9" s="17">
        <v>0.295789905512229</v>
      </c>
      <c r="L9" s="17">
        <v>0.21838661764363199</v>
      </c>
      <c r="M9" s="17"/>
      <c r="N9" s="17">
        <v>0.51361113125776403</v>
      </c>
      <c r="O9" s="17">
        <v>0.33435260895561902</v>
      </c>
      <c r="P9" s="17">
        <v>0.29013480589331803</v>
      </c>
      <c r="Q9" s="17">
        <v>0.31229121487038802</v>
      </c>
      <c r="R9" s="17"/>
      <c r="S9" s="17">
        <v>0.56008691201100202</v>
      </c>
      <c r="T9" s="17">
        <v>0.35862692343076902</v>
      </c>
      <c r="U9" s="17">
        <v>0.391106343374513</v>
      </c>
      <c r="V9" s="17">
        <v>0.49360382624350502</v>
      </c>
      <c r="W9" s="17">
        <v>0.53573261486937096</v>
      </c>
      <c r="X9" s="17">
        <v>0.48800351107905598</v>
      </c>
      <c r="Y9" s="17">
        <v>0.39638110811648802</v>
      </c>
      <c r="Z9" s="17">
        <v>0.48714601768650201</v>
      </c>
      <c r="AA9" s="17">
        <v>0.458130036827191</v>
      </c>
      <c r="AB9" s="17"/>
      <c r="AC9" s="17">
        <v>0.48333075744078202</v>
      </c>
      <c r="AD9" s="17">
        <v>0.29683830298047598</v>
      </c>
      <c r="AE9" s="17">
        <v>0.62367444525841098</v>
      </c>
      <c r="AF9" s="17">
        <v>0.55646027855261004</v>
      </c>
      <c r="AG9" s="17">
        <v>0.58506360639094102</v>
      </c>
      <c r="AH9" s="17">
        <v>0.48869969419914799</v>
      </c>
      <c r="AI9" s="17">
        <v>0.38648260065274598</v>
      </c>
      <c r="AJ9" s="17">
        <v>0.34286845252244003</v>
      </c>
      <c r="AK9" s="17">
        <v>0.55355797077260205</v>
      </c>
      <c r="AL9" s="17">
        <v>0.28069778731265699</v>
      </c>
      <c r="AM9" s="17"/>
      <c r="AN9" s="17">
        <v>0.59488471059483405</v>
      </c>
      <c r="AO9" s="17">
        <v>0.29626909810813901</v>
      </c>
      <c r="AP9" s="17"/>
      <c r="AQ9" s="17">
        <v>0.58032564932238295</v>
      </c>
      <c r="AR9" s="17">
        <v>0.29983678241710399</v>
      </c>
      <c r="AS9" s="17"/>
      <c r="AT9" s="17">
        <v>0.49084648353983701</v>
      </c>
      <c r="AU9" s="17">
        <v>0.28675883313703099</v>
      </c>
      <c r="AV9" s="17"/>
      <c r="AW9" s="17">
        <v>0.46655641432495298</v>
      </c>
      <c r="AX9" s="17">
        <v>0.45450076470213202</v>
      </c>
      <c r="AY9" s="17"/>
      <c r="AZ9" s="17">
        <v>0.63680387033320596</v>
      </c>
      <c r="BA9" s="17">
        <v>0.289354276194841</v>
      </c>
    </row>
    <row r="10" spans="2:53" x14ac:dyDescent="0.35">
      <c r="B10" s="18" t="s">
        <v>87</v>
      </c>
      <c r="C10" s="17">
        <v>0.33928744593409099</v>
      </c>
      <c r="D10" s="17">
        <v>0.35804653299554701</v>
      </c>
      <c r="E10" s="17">
        <v>0.32083360374241199</v>
      </c>
      <c r="F10" s="17"/>
      <c r="G10" s="17">
        <v>0.30110609701221702</v>
      </c>
      <c r="H10" s="17">
        <v>0.29234537797249699</v>
      </c>
      <c r="I10" s="17">
        <v>0.32356512121899</v>
      </c>
      <c r="J10" s="17">
        <v>0.36795753727520097</v>
      </c>
      <c r="K10" s="17">
        <v>0.37694833261473099</v>
      </c>
      <c r="L10" s="17">
        <v>0.39669473019795398</v>
      </c>
      <c r="M10" s="17"/>
      <c r="N10" s="17">
        <v>0.33843206471961501</v>
      </c>
      <c r="O10" s="17">
        <v>0.34783726552197097</v>
      </c>
      <c r="P10" s="17">
        <v>0.361188483667296</v>
      </c>
      <c r="Q10" s="17">
        <v>0.30630091037276802</v>
      </c>
      <c r="R10" s="17"/>
      <c r="S10" s="17">
        <v>0.31104124390025001</v>
      </c>
      <c r="T10" s="17">
        <v>0.40336574713477902</v>
      </c>
      <c r="U10" s="17">
        <v>0.32552013728496998</v>
      </c>
      <c r="V10" s="17">
        <v>0.27357996012934299</v>
      </c>
      <c r="W10" s="17">
        <v>0.274518060515545</v>
      </c>
      <c r="X10" s="17">
        <v>0.36077369660675701</v>
      </c>
      <c r="Y10" s="17">
        <v>0.39450752127135502</v>
      </c>
      <c r="Z10" s="17">
        <v>0.34438210350770898</v>
      </c>
      <c r="AA10" s="17">
        <v>0.34529618258724898</v>
      </c>
      <c r="AB10" s="17"/>
      <c r="AC10" s="17">
        <v>0.38079516088719201</v>
      </c>
      <c r="AD10" s="17">
        <v>0.35629186681427599</v>
      </c>
      <c r="AE10" s="17">
        <v>0.26369793299394201</v>
      </c>
      <c r="AF10" s="17">
        <v>0.33635228559512198</v>
      </c>
      <c r="AG10" s="17">
        <v>0.26935281338623901</v>
      </c>
      <c r="AH10" s="17">
        <v>0.32001655528441703</v>
      </c>
      <c r="AI10" s="17">
        <v>0.354631484939678</v>
      </c>
      <c r="AJ10" s="17">
        <v>0.43171802527377201</v>
      </c>
      <c r="AK10" s="17">
        <v>0.37021994661492003</v>
      </c>
      <c r="AL10" s="17">
        <v>0.443362746118659</v>
      </c>
      <c r="AM10" s="17"/>
      <c r="AN10" s="17">
        <v>0.31912905900315902</v>
      </c>
      <c r="AO10" s="17">
        <v>0.36013213949295197</v>
      </c>
      <c r="AP10" s="17"/>
      <c r="AQ10" s="17">
        <v>0.32372639679238102</v>
      </c>
      <c r="AR10" s="17">
        <v>0.36197228101176399</v>
      </c>
      <c r="AS10" s="17"/>
      <c r="AT10" s="17">
        <v>0.337315115345659</v>
      </c>
      <c r="AU10" s="17">
        <v>0.36793726316241598</v>
      </c>
      <c r="AV10" s="17"/>
      <c r="AW10" s="17">
        <v>0.313685942729582</v>
      </c>
      <c r="AX10" s="17">
        <v>0.37247931133234902</v>
      </c>
      <c r="AY10" s="17"/>
      <c r="AZ10" s="17">
        <v>0.29321513428351498</v>
      </c>
      <c r="BA10" s="17">
        <v>0.384269432646759</v>
      </c>
    </row>
    <row r="11" spans="2:53" x14ac:dyDescent="0.35">
      <c r="B11" s="18" t="s">
        <v>88</v>
      </c>
      <c r="C11" s="17">
        <v>0.117571896408531</v>
      </c>
      <c r="D11" s="17">
        <v>9.7683853427649694E-2</v>
      </c>
      <c r="E11" s="17">
        <v>0.13720550684646399</v>
      </c>
      <c r="F11" s="17"/>
      <c r="G11" s="17">
        <v>6.51281023172183E-2</v>
      </c>
      <c r="H11" s="17">
        <v>6.8897914854039899E-2</v>
      </c>
      <c r="I11" s="17">
        <v>9.2823684707416504E-2</v>
      </c>
      <c r="J11" s="17">
        <v>0.14277203299522401</v>
      </c>
      <c r="K11" s="17">
        <v>0.184055836629132</v>
      </c>
      <c r="L11" s="17">
        <v>0.17495072895205899</v>
      </c>
      <c r="M11" s="17"/>
      <c r="N11" s="17">
        <v>0.102587115033949</v>
      </c>
      <c r="O11" s="17">
        <v>0.180032276996167</v>
      </c>
      <c r="P11" s="17">
        <v>0.15253939679494499</v>
      </c>
      <c r="Q11" s="17">
        <v>0.14311606081018499</v>
      </c>
      <c r="R11" s="17"/>
      <c r="S11" s="17">
        <v>9.1603302529306194E-2</v>
      </c>
      <c r="T11" s="17">
        <v>0.13935820293534801</v>
      </c>
      <c r="U11" s="17">
        <v>0.13898562229118799</v>
      </c>
      <c r="V11" s="17">
        <v>0.130611292387247</v>
      </c>
      <c r="W11" s="17">
        <v>0.107283374814151</v>
      </c>
      <c r="X11" s="17">
        <v>9.0268626078347694E-2</v>
      </c>
      <c r="Y11" s="17">
        <v>0.153696233939112</v>
      </c>
      <c r="Z11" s="17">
        <v>9.7429206537850796E-2</v>
      </c>
      <c r="AA11" s="17">
        <v>0.10339529469591199</v>
      </c>
      <c r="AB11" s="17"/>
      <c r="AC11" s="17">
        <v>9.6742208321425396E-2</v>
      </c>
      <c r="AD11" s="17">
        <v>0.187402131089727</v>
      </c>
      <c r="AE11" s="17">
        <v>8.1735654422751797E-2</v>
      </c>
      <c r="AF11" s="17">
        <v>7.2112136993801507E-2</v>
      </c>
      <c r="AG11" s="17">
        <v>0.101342415901387</v>
      </c>
      <c r="AH11" s="17">
        <v>0.13956759965083301</v>
      </c>
      <c r="AI11" s="17">
        <v>0.14141641563816501</v>
      </c>
      <c r="AJ11" s="17">
        <v>0.192014099856533</v>
      </c>
      <c r="AK11" s="17">
        <v>6.7627902914574295E-2</v>
      </c>
      <c r="AL11" s="17">
        <v>0.121616529418922</v>
      </c>
      <c r="AM11" s="17"/>
      <c r="AN11" s="17">
        <v>6.7570283654467295E-2</v>
      </c>
      <c r="AO11" s="17">
        <v>0.17914395194182001</v>
      </c>
      <c r="AP11" s="17"/>
      <c r="AQ11" s="17">
        <v>7.1490517173405405E-2</v>
      </c>
      <c r="AR11" s="17">
        <v>0.176317613617958</v>
      </c>
      <c r="AS11" s="17"/>
      <c r="AT11" s="17">
        <v>0.10388110518388299</v>
      </c>
      <c r="AU11" s="17">
        <v>0.20249690602126699</v>
      </c>
      <c r="AV11" s="17"/>
      <c r="AW11" s="17">
        <v>0.122412271159916</v>
      </c>
      <c r="AX11" s="17">
        <v>0.11038356336028</v>
      </c>
      <c r="AY11" s="17"/>
      <c r="AZ11" s="17">
        <v>5.3401109305735099E-2</v>
      </c>
      <c r="BA11" s="17">
        <v>0.180224048848624</v>
      </c>
    </row>
    <row r="12" spans="2:53" x14ac:dyDescent="0.35">
      <c r="B12" s="18" t="s">
        <v>89</v>
      </c>
      <c r="C12" s="17">
        <v>7.6761552140835201E-2</v>
      </c>
      <c r="D12" s="17">
        <v>5.7410696290105298E-2</v>
      </c>
      <c r="E12" s="17">
        <v>9.6181467245243402E-2</v>
      </c>
      <c r="F12" s="17"/>
      <c r="G12" s="17">
        <v>5.3383943830788198E-2</v>
      </c>
      <c r="H12" s="17">
        <v>2.8134266948951998E-2</v>
      </c>
      <c r="I12" s="17">
        <v>4.7293143877297002E-2</v>
      </c>
      <c r="J12" s="17">
        <v>8.3301699299205903E-2</v>
      </c>
      <c r="K12" s="17">
        <v>0.135576848580784</v>
      </c>
      <c r="L12" s="17">
        <v>0.20206064001080901</v>
      </c>
      <c r="M12" s="17"/>
      <c r="N12" s="17">
        <v>4.3749614867924197E-2</v>
      </c>
      <c r="O12" s="17">
        <v>0.12853272868084101</v>
      </c>
      <c r="P12" s="17">
        <v>0.17861664681439601</v>
      </c>
      <c r="Q12" s="17">
        <v>0.21774172313391099</v>
      </c>
      <c r="R12" s="17"/>
      <c r="S12" s="17">
        <v>3.49318412568572E-2</v>
      </c>
      <c r="T12" s="17">
        <v>9.0542851996797805E-2</v>
      </c>
      <c r="U12" s="17">
        <v>0.144387897049329</v>
      </c>
      <c r="V12" s="17">
        <v>9.2736133467394594E-2</v>
      </c>
      <c r="W12" s="17">
        <v>6.8991379311781106E-2</v>
      </c>
      <c r="X12" s="17">
        <v>5.5031118652087103E-2</v>
      </c>
      <c r="Y12" s="17">
        <v>5.1177582962083003E-2</v>
      </c>
      <c r="Z12" s="17">
        <v>7.1042672267938395E-2</v>
      </c>
      <c r="AA12" s="17">
        <v>8.9816118856513805E-2</v>
      </c>
      <c r="AB12" s="17"/>
      <c r="AC12" s="17">
        <v>3.5942423032244E-2</v>
      </c>
      <c r="AD12" s="17">
        <v>0.15050937219951299</v>
      </c>
      <c r="AE12" s="17">
        <v>3.0891967324894701E-2</v>
      </c>
      <c r="AF12" s="17">
        <v>2.9391629974540302E-2</v>
      </c>
      <c r="AG12" s="17">
        <v>4.4241164321432699E-2</v>
      </c>
      <c r="AH12" s="17">
        <v>3.9057475921006501E-2</v>
      </c>
      <c r="AI12" s="17">
        <v>0.11448617506285801</v>
      </c>
      <c r="AJ12" s="17">
        <v>3.3399422347254501E-2</v>
      </c>
      <c r="AK12" s="17">
        <v>8.5941796979031801E-3</v>
      </c>
      <c r="AL12" s="17">
        <v>0.13674055908765101</v>
      </c>
      <c r="AM12" s="17"/>
      <c r="AN12" s="17">
        <v>1.7279194930238901E-2</v>
      </c>
      <c r="AO12" s="17">
        <v>0.15519345200357701</v>
      </c>
      <c r="AP12" s="17"/>
      <c r="AQ12" s="17">
        <v>2.2649726646068499E-2</v>
      </c>
      <c r="AR12" s="17">
        <v>0.15083761428643599</v>
      </c>
      <c r="AS12" s="17"/>
      <c r="AT12" s="17">
        <v>6.4810842191640697E-2</v>
      </c>
      <c r="AU12" s="17">
        <v>0.122910911265732</v>
      </c>
      <c r="AV12" s="17"/>
      <c r="AW12" s="17">
        <v>9.1635738428281793E-2</v>
      </c>
      <c r="AX12" s="17">
        <v>5.76181123524932E-2</v>
      </c>
      <c r="AY12" s="17"/>
      <c r="AZ12" s="17">
        <v>1.3583960319244101E-2</v>
      </c>
      <c r="BA12" s="17">
        <v>0.13844401377658799</v>
      </c>
    </row>
    <row r="13" spans="2:53" x14ac:dyDescent="0.35">
      <c r="B13" s="18" t="s">
        <v>69</v>
      </c>
      <c r="C13" s="21">
        <v>5.3802907574167398E-3</v>
      </c>
      <c r="D13" s="21">
        <v>4.0245684927860499E-3</v>
      </c>
      <c r="E13" s="21">
        <v>6.74085345133363E-3</v>
      </c>
      <c r="F13" s="21"/>
      <c r="G13" s="21">
        <v>8.3081987515876091E-3</v>
      </c>
      <c r="H13" s="21">
        <v>1.70994665711104E-3</v>
      </c>
      <c r="I13" s="21">
        <v>4.3894685494008196E-3</v>
      </c>
      <c r="J13" s="21">
        <v>7.1534409085662696E-3</v>
      </c>
      <c r="K13" s="21">
        <v>7.62907666312503E-3</v>
      </c>
      <c r="L13" s="21">
        <v>7.9072831955459104E-3</v>
      </c>
      <c r="M13" s="21"/>
      <c r="N13" s="21">
        <v>1.6200741207484401E-3</v>
      </c>
      <c r="O13" s="21">
        <v>9.2451198454020205E-3</v>
      </c>
      <c r="P13" s="21">
        <v>1.7520666830044801E-2</v>
      </c>
      <c r="Q13" s="21">
        <v>2.0550090812748799E-2</v>
      </c>
      <c r="R13" s="21"/>
      <c r="S13" s="21">
        <v>2.3367003025841601E-3</v>
      </c>
      <c r="T13" s="21">
        <v>8.1062745023057093E-3</v>
      </c>
      <c r="U13" s="21">
        <v>0</v>
      </c>
      <c r="V13" s="21">
        <v>9.4687877725098697E-3</v>
      </c>
      <c r="W13" s="21">
        <v>1.3474570489151801E-2</v>
      </c>
      <c r="X13" s="21">
        <v>5.9230475837527604E-3</v>
      </c>
      <c r="Y13" s="21">
        <v>4.2375537109624302E-3</v>
      </c>
      <c r="Z13" s="21">
        <v>0</v>
      </c>
      <c r="AA13" s="21">
        <v>3.3623670331337598E-3</v>
      </c>
      <c r="AB13" s="21"/>
      <c r="AC13" s="21">
        <v>3.1894503183564301E-3</v>
      </c>
      <c r="AD13" s="21">
        <v>8.9583269160076508E-3</v>
      </c>
      <c r="AE13" s="21">
        <v>0</v>
      </c>
      <c r="AF13" s="21">
        <v>5.6836688839257904E-3</v>
      </c>
      <c r="AG13" s="21">
        <v>0</v>
      </c>
      <c r="AH13" s="21">
        <v>1.26586749445963E-2</v>
      </c>
      <c r="AI13" s="21">
        <v>2.9833237065530998E-3</v>
      </c>
      <c r="AJ13" s="21">
        <v>0</v>
      </c>
      <c r="AK13" s="21">
        <v>0</v>
      </c>
      <c r="AL13" s="21">
        <v>1.7582378062110399E-2</v>
      </c>
      <c r="AM13" s="21"/>
      <c r="AN13" s="21">
        <v>1.13675181730023E-3</v>
      </c>
      <c r="AO13" s="21">
        <v>9.2613584535121592E-3</v>
      </c>
      <c r="AP13" s="21"/>
      <c r="AQ13" s="21">
        <v>1.8077100657619999E-3</v>
      </c>
      <c r="AR13" s="21">
        <v>1.10357086667374E-2</v>
      </c>
      <c r="AS13" s="21"/>
      <c r="AT13" s="21">
        <v>3.14645373898037E-3</v>
      </c>
      <c r="AU13" s="21">
        <v>1.98960864135534E-2</v>
      </c>
      <c r="AV13" s="21"/>
      <c r="AW13" s="21">
        <v>5.7096333572677098E-3</v>
      </c>
      <c r="AX13" s="21">
        <v>5.0182482527460102E-3</v>
      </c>
      <c r="AY13" s="21"/>
      <c r="AZ13" s="21">
        <v>2.99592575829933E-3</v>
      </c>
      <c r="BA13" s="21">
        <v>7.7082285331872601E-3</v>
      </c>
    </row>
    <row r="14" spans="2:53" x14ac:dyDescent="0.35">
      <c r="B14" s="25" t="s">
        <v>90</v>
      </c>
      <c r="C14" s="27">
        <v>0.80028626069321696</v>
      </c>
      <c r="D14" s="27">
        <v>0.84088088178945897</v>
      </c>
      <c r="E14" s="27">
        <v>0.75987217245695904</v>
      </c>
      <c r="F14" s="27"/>
      <c r="G14" s="27">
        <v>0.87317975510040602</v>
      </c>
      <c r="H14" s="27">
        <v>0.901257871539897</v>
      </c>
      <c r="I14" s="27">
        <v>0.855493702865886</v>
      </c>
      <c r="J14" s="27">
        <v>0.76677282679700298</v>
      </c>
      <c r="K14" s="27">
        <v>0.67273823812695899</v>
      </c>
      <c r="L14" s="27">
        <v>0.61508134784158697</v>
      </c>
      <c r="M14" s="27"/>
      <c r="N14" s="27">
        <v>0.85204319597737899</v>
      </c>
      <c r="O14" s="27">
        <v>0.68218987447759005</v>
      </c>
      <c r="P14" s="27">
        <v>0.65132328956061403</v>
      </c>
      <c r="Q14" s="27">
        <v>0.61859212524315599</v>
      </c>
      <c r="R14" s="27"/>
      <c r="S14" s="27">
        <v>0.87112815591125203</v>
      </c>
      <c r="T14" s="27">
        <v>0.76199267056554798</v>
      </c>
      <c r="U14" s="27">
        <v>0.71662648065948398</v>
      </c>
      <c r="V14" s="27">
        <v>0.76718378637284801</v>
      </c>
      <c r="W14" s="27">
        <v>0.81025067538491602</v>
      </c>
      <c r="X14" s="27">
        <v>0.848777207685812</v>
      </c>
      <c r="Y14" s="27">
        <v>0.79088862938784299</v>
      </c>
      <c r="Z14" s="27">
        <v>0.83152812119421105</v>
      </c>
      <c r="AA14" s="27">
        <v>0.80342621941444003</v>
      </c>
      <c r="AB14" s="27"/>
      <c r="AC14" s="27">
        <v>0.86412591832797403</v>
      </c>
      <c r="AD14" s="27">
        <v>0.65313016979475202</v>
      </c>
      <c r="AE14" s="27">
        <v>0.88737237825235304</v>
      </c>
      <c r="AF14" s="27">
        <v>0.89281256414773202</v>
      </c>
      <c r="AG14" s="27">
        <v>0.85441641977717997</v>
      </c>
      <c r="AH14" s="27">
        <v>0.80871624948356502</v>
      </c>
      <c r="AI14" s="27">
        <v>0.74111408559242398</v>
      </c>
      <c r="AJ14" s="27">
        <v>0.77458647779621204</v>
      </c>
      <c r="AK14" s="27">
        <v>0.92377791738752202</v>
      </c>
      <c r="AL14" s="27">
        <v>0.72406053343131604</v>
      </c>
      <c r="AM14" s="27"/>
      <c r="AN14" s="27">
        <v>0.91401376959799396</v>
      </c>
      <c r="AO14" s="27">
        <v>0.65640123760109004</v>
      </c>
      <c r="AP14" s="27"/>
      <c r="AQ14" s="27">
        <v>0.90405204611476397</v>
      </c>
      <c r="AR14" s="27">
        <v>0.66180906342886803</v>
      </c>
      <c r="AS14" s="27"/>
      <c r="AT14" s="27">
        <v>0.82816159888549601</v>
      </c>
      <c r="AU14" s="27">
        <v>0.65469609629944703</v>
      </c>
      <c r="AV14" s="27"/>
      <c r="AW14" s="27">
        <v>0.78024235705453504</v>
      </c>
      <c r="AX14" s="27">
        <v>0.82698007603448098</v>
      </c>
      <c r="AY14" s="27"/>
      <c r="AZ14" s="27">
        <v>0.93001900461672105</v>
      </c>
      <c r="BA14" s="27">
        <v>0.67362370884160006</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A19"/>
  <sheetViews>
    <sheetView showGridLines="0" workbookViewId="0">
      <pane xSplit="2" topLeftCell="C1" activePane="topRight" state="frozen"/>
      <selection activeCell="B16" sqref="B16"/>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0.55841568252876095</v>
      </c>
      <c r="D9" s="17">
        <v>0.54174385929828806</v>
      </c>
      <c r="E9" s="17">
        <v>0.57505043552211399</v>
      </c>
      <c r="F9" s="17"/>
      <c r="G9" s="17">
        <v>0.57065925092595804</v>
      </c>
      <c r="H9" s="17">
        <v>0.60916620049734904</v>
      </c>
      <c r="I9" s="17">
        <v>0.54116814504291699</v>
      </c>
      <c r="J9" s="17">
        <v>0.51897842285290996</v>
      </c>
      <c r="K9" s="17">
        <v>0.56507831522499696</v>
      </c>
      <c r="L9" s="17">
        <v>0.57039238543369797</v>
      </c>
      <c r="M9" s="17"/>
      <c r="N9" s="17">
        <v>0.59957836497591499</v>
      </c>
      <c r="O9" s="17">
        <v>0.46798920108715503</v>
      </c>
      <c r="P9" s="17">
        <v>0.44190558132869401</v>
      </c>
      <c r="Q9" s="17">
        <v>0.39437150136921001</v>
      </c>
      <c r="R9" s="17"/>
      <c r="S9" s="17">
        <v>0.63228729568214803</v>
      </c>
      <c r="T9" s="17">
        <v>0.56992318452817703</v>
      </c>
      <c r="U9" s="17">
        <v>0.51504598340225105</v>
      </c>
      <c r="V9" s="17">
        <v>0.51225143348615398</v>
      </c>
      <c r="W9" s="17">
        <v>0.51373117038884197</v>
      </c>
      <c r="X9" s="17">
        <v>0.535237498116239</v>
      </c>
      <c r="Y9" s="17">
        <v>0.53549109990921395</v>
      </c>
      <c r="Z9" s="17">
        <v>0.57121231329937305</v>
      </c>
      <c r="AA9" s="17">
        <v>0.58719705828893698</v>
      </c>
      <c r="AB9" s="17"/>
      <c r="AC9" s="17">
        <v>0.60822938700380802</v>
      </c>
      <c r="AD9" s="17">
        <v>0.59142180754054496</v>
      </c>
      <c r="AE9" s="17">
        <v>0.57536742788689599</v>
      </c>
      <c r="AF9" s="17">
        <v>0.499446624753281</v>
      </c>
      <c r="AG9" s="17">
        <v>0.66581950135580203</v>
      </c>
      <c r="AH9" s="17">
        <v>0.70466585028982698</v>
      </c>
      <c r="AI9" s="17">
        <v>0.56214430177784602</v>
      </c>
      <c r="AJ9" s="17">
        <v>0.61529567271976904</v>
      </c>
      <c r="AK9" s="17">
        <v>0.596830992712028</v>
      </c>
      <c r="AL9" s="17">
        <v>0.353283546425529</v>
      </c>
      <c r="AM9" s="17"/>
      <c r="AN9" s="17">
        <v>0.58031284449779397</v>
      </c>
      <c r="AO9" s="17">
        <v>0.53820628298915796</v>
      </c>
      <c r="AP9" s="17"/>
      <c r="AQ9" s="17">
        <v>0.56911393458667503</v>
      </c>
      <c r="AR9" s="17">
        <v>0.55110011289623995</v>
      </c>
      <c r="AS9" s="17"/>
      <c r="AT9" s="17">
        <v>0.57181296717095798</v>
      </c>
      <c r="AU9" s="17">
        <v>0.49872439044336397</v>
      </c>
      <c r="AV9" s="17"/>
      <c r="AW9" s="17">
        <v>0.54804459319652299</v>
      </c>
      <c r="AX9" s="17">
        <v>0.57057058513284997</v>
      </c>
      <c r="AY9" s="17"/>
      <c r="AZ9" s="17">
        <v>0.588774475446596</v>
      </c>
      <c r="BA9" s="17">
        <v>0.52877534605075405</v>
      </c>
    </row>
    <row r="10" spans="2:53" x14ac:dyDescent="0.35">
      <c r="B10" s="18" t="s">
        <v>87</v>
      </c>
      <c r="C10" s="17">
        <v>0.34228035935152101</v>
      </c>
      <c r="D10" s="17">
        <v>0.361226902738641</v>
      </c>
      <c r="E10" s="17">
        <v>0.32328154608409498</v>
      </c>
      <c r="F10" s="17"/>
      <c r="G10" s="17">
        <v>0.350469298836667</v>
      </c>
      <c r="H10" s="17">
        <v>0.32329321865667798</v>
      </c>
      <c r="I10" s="17">
        <v>0.36358146609273501</v>
      </c>
      <c r="J10" s="17">
        <v>0.37701760043775601</v>
      </c>
      <c r="K10" s="17">
        <v>0.30309454879360498</v>
      </c>
      <c r="L10" s="17">
        <v>0.28990266406581799</v>
      </c>
      <c r="M10" s="17"/>
      <c r="N10" s="17">
        <v>0.33207670096116199</v>
      </c>
      <c r="O10" s="17">
        <v>0.38080163957103103</v>
      </c>
      <c r="P10" s="17">
        <v>0.35427696516406398</v>
      </c>
      <c r="Q10" s="17">
        <v>0.386338263853022</v>
      </c>
      <c r="R10" s="17"/>
      <c r="S10" s="17">
        <v>0.30879317691424801</v>
      </c>
      <c r="T10" s="17">
        <v>0.33962282219551299</v>
      </c>
      <c r="U10" s="17">
        <v>0.333333336279867</v>
      </c>
      <c r="V10" s="17">
        <v>0.36299253572462797</v>
      </c>
      <c r="W10" s="17">
        <v>0.39706559380363599</v>
      </c>
      <c r="X10" s="17">
        <v>0.36279817826245803</v>
      </c>
      <c r="Y10" s="17">
        <v>0.36875526207954501</v>
      </c>
      <c r="Z10" s="17">
        <v>0.36231241780064299</v>
      </c>
      <c r="AA10" s="17">
        <v>0.29434184757946302</v>
      </c>
      <c r="AB10" s="17"/>
      <c r="AC10" s="17">
        <v>0.35274725277282898</v>
      </c>
      <c r="AD10" s="17">
        <v>0.27051194143965501</v>
      </c>
      <c r="AE10" s="17">
        <v>0.34817502966545399</v>
      </c>
      <c r="AF10" s="17">
        <v>0.40120454563487201</v>
      </c>
      <c r="AG10" s="17">
        <v>0.23762547134126</v>
      </c>
      <c r="AH10" s="17">
        <v>0.17976080760565799</v>
      </c>
      <c r="AI10" s="17">
        <v>0.34102897199215598</v>
      </c>
      <c r="AJ10" s="17">
        <v>0.31070692861683202</v>
      </c>
      <c r="AK10" s="17">
        <v>0.33423343101798397</v>
      </c>
      <c r="AL10" s="17">
        <v>0.46090180795235902</v>
      </c>
      <c r="AM10" s="17"/>
      <c r="AN10" s="17">
        <v>0.359679118070096</v>
      </c>
      <c r="AO10" s="17">
        <v>0.31772769237139897</v>
      </c>
      <c r="AP10" s="17"/>
      <c r="AQ10" s="17">
        <v>0.35839371837961498</v>
      </c>
      <c r="AR10" s="17">
        <v>0.31440682638543299</v>
      </c>
      <c r="AS10" s="17"/>
      <c r="AT10" s="17">
        <v>0.342780522929164</v>
      </c>
      <c r="AU10" s="17">
        <v>0.32240520014751201</v>
      </c>
      <c r="AV10" s="17"/>
      <c r="AW10" s="17">
        <v>0.33836829813847102</v>
      </c>
      <c r="AX10" s="17">
        <v>0.346719998309438</v>
      </c>
      <c r="AY10" s="17"/>
      <c r="AZ10" s="17">
        <v>0.33613017748157298</v>
      </c>
      <c r="BA10" s="17">
        <v>0.34828499400612001</v>
      </c>
    </row>
    <row r="11" spans="2:53" x14ac:dyDescent="0.35">
      <c r="B11" s="18" t="s">
        <v>88</v>
      </c>
      <c r="C11" s="17">
        <v>7.5886932081623906E-2</v>
      </c>
      <c r="D11" s="17">
        <v>7.4892862082139994E-2</v>
      </c>
      <c r="E11" s="17">
        <v>7.6949274774079798E-2</v>
      </c>
      <c r="F11" s="17"/>
      <c r="G11" s="17">
        <v>5.4203212006967302E-2</v>
      </c>
      <c r="H11" s="17">
        <v>5.3408381239770299E-2</v>
      </c>
      <c r="I11" s="17">
        <v>7.9337625962789995E-2</v>
      </c>
      <c r="J11" s="17">
        <v>8.0516519779174803E-2</v>
      </c>
      <c r="K11" s="17">
        <v>0.103569840170199</v>
      </c>
      <c r="L11" s="17">
        <v>7.3122534920221999E-2</v>
      </c>
      <c r="M11" s="17"/>
      <c r="N11" s="17">
        <v>5.71617414081695E-2</v>
      </c>
      <c r="O11" s="17">
        <v>0.120757006460428</v>
      </c>
      <c r="P11" s="17">
        <v>0.133113433711676</v>
      </c>
      <c r="Q11" s="17">
        <v>0.146353338213151</v>
      </c>
      <c r="R11" s="17"/>
      <c r="S11" s="17">
        <v>4.5757334513761301E-2</v>
      </c>
      <c r="T11" s="17">
        <v>6.4939049081840006E-2</v>
      </c>
      <c r="U11" s="17">
        <v>0.12895496756133801</v>
      </c>
      <c r="V11" s="17">
        <v>0.10010818175561199</v>
      </c>
      <c r="W11" s="17">
        <v>6.2425158931795698E-2</v>
      </c>
      <c r="X11" s="17">
        <v>8.6219662766945496E-2</v>
      </c>
      <c r="Y11" s="17">
        <v>6.5927290732073804E-2</v>
      </c>
      <c r="Z11" s="17">
        <v>3.5521334510018501E-2</v>
      </c>
      <c r="AA11" s="17">
        <v>8.9686412260057205E-2</v>
      </c>
      <c r="AB11" s="17"/>
      <c r="AC11" s="17">
        <v>2.3377215024247399E-2</v>
      </c>
      <c r="AD11" s="17">
        <v>0.11693110604873699</v>
      </c>
      <c r="AE11" s="17">
        <v>6.0172893361357102E-2</v>
      </c>
      <c r="AF11" s="17">
        <v>8.8682542070333603E-2</v>
      </c>
      <c r="AG11" s="17">
        <v>9.6555027302937996E-2</v>
      </c>
      <c r="AH11" s="17">
        <v>8.39566927689014E-2</v>
      </c>
      <c r="AI11" s="17">
        <v>6.9234126136585306E-2</v>
      </c>
      <c r="AJ11" s="17">
        <v>7.39973986633988E-2</v>
      </c>
      <c r="AK11" s="17">
        <v>6.0341396572084198E-2</v>
      </c>
      <c r="AL11" s="17">
        <v>0.14887510778865601</v>
      </c>
      <c r="AM11" s="17"/>
      <c r="AN11" s="17">
        <v>5.25736148526302E-2</v>
      </c>
      <c r="AO11" s="17">
        <v>0.10021465857669801</v>
      </c>
      <c r="AP11" s="17"/>
      <c r="AQ11" s="17">
        <v>6.1879637967964203E-2</v>
      </c>
      <c r="AR11" s="17">
        <v>9.5082722762687796E-2</v>
      </c>
      <c r="AS11" s="17"/>
      <c r="AT11" s="17">
        <v>6.9610007733917498E-2</v>
      </c>
      <c r="AU11" s="17">
        <v>0.11106863217902301</v>
      </c>
      <c r="AV11" s="17"/>
      <c r="AW11" s="17">
        <v>8.0870063482015503E-2</v>
      </c>
      <c r="AX11" s="17">
        <v>7.0372247647225397E-2</v>
      </c>
      <c r="AY11" s="17"/>
      <c r="AZ11" s="17">
        <v>6.5241176274214094E-2</v>
      </c>
      <c r="BA11" s="17">
        <v>8.6280750605579506E-2</v>
      </c>
    </row>
    <row r="12" spans="2:53" x14ac:dyDescent="0.35">
      <c r="B12" s="18" t="s">
        <v>89</v>
      </c>
      <c r="C12" s="17">
        <v>1.8186955177285202E-2</v>
      </c>
      <c r="D12" s="17">
        <v>1.8584159841465098E-2</v>
      </c>
      <c r="E12" s="17">
        <v>1.78061126609626E-2</v>
      </c>
      <c r="F12" s="17"/>
      <c r="G12" s="17">
        <v>8.4877466785594005E-3</v>
      </c>
      <c r="H12" s="17">
        <v>8.9451142097285094E-3</v>
      </c>
      <c r="I12" s="17">
        <v>1.3781111627624401E-2</v>
      </c>
      <c r="J12" s="17">
        <v>1.93422214356282E-2</v>
      </c>
      <c r="K12" s="17">
        <v>2.0628219148073602E-2</v>
      </c>
      <c r="L12" s="17">
        <v>5.8675132384716402E-2</v>
      </c>
      <c r="M12" s="17"/>
      <c r="N12" s="17">
        <v>9.9177867697879604E-3</v>
      </c>
      <c r="O12" s="17">
        <v>1.8871565199087399E-2</v>
      </c>
      <c r="P12" s="17">
        <v>6.2293973257019998E-2</v>
      </c>
      <c r="Q12" s="17">
        <v>3.0125732567199401E-2</v>
      </c>
      <c r="R12" s="17"/>
      <c r="S12" s="17">
        <v>9.2874695392774504E-3</v>
      </c>
      <c r="T12" s="17">
        <v>1.1605779722841001E-2</v>
      </c>
      <c r="U12" s="17">
        <v>1.504598492764E-2</v>
      </c>
      <c r="V12" s="17">
        <v>2.4647849033606301E-2</v>
      </c>
      <c r="W12" s="17">
        <v>2.0040791631150998E-2</v>
      </c>
      <c r="X12" s="17">
        <v>9.8216132706047503E-3</v>
      </c>
      <c r="Y12" s="17">
        <v>2.55887935682052E-2</v>
      </c>
      <c r="Z12" s="17">
        <v>3.09539343899655E-2</v>
      </c>
      <c r="AA12" s="17">
        <v>2.8774681871543702E-2</v>
      </c>
      <c r="AB12" s="17"/>
      <c r="AC12" s="17">
        <v>1.2456694880759E-2</v>
      </c>
      <c r="AD12" s="17">
        <v>2.11351449710632E-2</v>
      </c>
      <c r="AE12" s="17">
        <v>1.62846490862927E-2</v>
      </c>
      <c r="AF12" s="17">
        <v>6.2268930954172902E-3</v>
      </c>
      <c r="AG12" s="17">
        <v>0</v>
      </c>
      <c r="AH12" s="17">
        <v>0</v>
      </c>
      <c r="AI12" s="17">
        <v>2.4609276386859499E-2</v>
      </c>
      <c r="AJ12" s="17">
        <v>0</v>
      </c>
      <c r="AK12" s="17">
        <v>8.5941796979031801E-3</v>
      </c>
      <c r="AL12" s="17">
        <v>2.6579657213586801E-2</v>
      </c>
      <c r="AM12" s="17"/>
      <c r="AN12" s="17">
        <v>6.7681384383797803E-3</v>
      </c>
      <c r="AO12" s="17">
        <v>3.2307835335921499E-2</v>
      </c>
      <c r="AP12" s="17"/>
      <c r="AQ12" s="17">
        <v>9.9737326373835495E-3</v>
      </c>
      <c r="AR12" s="17">
        <v>2.96026369636899E-2</v>
      </c>
      <c r="AS12" s="17"/>
      <c r="AT12" s="17">
        <v>1.32971694219619E-2</v>
      </c>
      <c r="AU12" s="17">
        <v>5.05556369057657E-2</v>
      </c>
      <c r="AV12" s="17"/>
      <c r="AW12" s="17">
        <v>2.48938476988343E-2</v>
      </c>
      <c r="AX12" s="17">
        <v>1.0205156380899401E-2</v>
      </c>
      <c r="AY12" s="17"/>
      <c r="AZ12" s="17">
        <v>8.6094628776908402E-3</v>
      </c>
      <c r="BA12" s="17">
        <v>2.7537791198460601E-2</v>
      </c>
    </row>
    <row r="13" spans="2:53" x14ac:dyDescent="0.35">
      <c r="B13" s="18" t="s">
        <v>69</v>
      </c>
      <c r="C13" s="21">
        <v>5.2300708608090697E-3</v>
      </c>
      <c r="D13" s="21">
        <v>3.5522160394660099E-3</v>
      </c>
      <c r="E13" s="21">
        <v>6.9126309587484603E-3</v>
      </c>
      <c r="F13" s="21"/>
      <c r="G13" s="21">
        <v>1.6180491551847798E-2</v>
      </c>
      <c r="H13" s="21">
        <v>5.1870853964739397E-3</v>
      </c>
      <c r="I13" s="21">
        <v>2.1316512739334502E-3</v>
      </c>
      <c r="J13" s="21">
        <v>4.1452354945305803E-3</v>
      </c>
      <c r="K13" s="21">
        <v>7.62907666312503E-3</v>
      </c>
      <c r="L13" s="21">
        <v>7.9072831955459104E-3</v>
      </c>
      <c r="M13" s="21"/>
      <c r="N13" s="21">
        <v>1.2654058849653001E-3</v>
      </c>
      <c r="O13" s="21">
        <v>1.1580587682298801E-2</v>
      </c>
      <c r="P13" s="21">
        <v>8.4100465385460402E-3</v>
      </c>
      <c r="Q13" s="21">
        <v>4.2811163997417502E-2</v>
      </c>
      <c r="R13" s="21"/>
      <c r="S13" s="21">
        <v>3.8747233505653498E-3</v>
      </c>
      <c r="T13" s="21">
        <v>1.39091644716294E-2</v>
      </c>
      <c r="U13" s="21">
        <v>7.6197278289039097E-3</v>
      </c>
      <c r="V13" s="21">
        <v>0</v>
      </c>
      <c r="W13" s="21">
        <v>6.7372852445758899E-3</v>
      </c>
      <c r="X13" s="21">
        <v>5.9230475837527604E-3</v>
      </c>
      <c r="Y13" s="21">
        <v>4.2375537109624302E-3</v>
      </c>
      <c r="Z13" s="21">
        <v>0</v>
      </c>
      <c r="AA13" s="21">
        <v>0</v>
      </c>
      <c r="AB13" s="21"/>
      <c r="AC13" s="21">
        <v>3.1894503183564301E-3</v>
      </c>
      <c r="AD13" s="21">
        <v>0</v>
      </c>
      <c r="AE13" s="21">
        <v>0</v>
      </c>
      <c r="AF13" s="21">
        <v>4.4393944460956103E-3</v>
      </c>
      <c r="AG13" s="21">
        <v>0</v>
      </c>
      <c r="AH13" s="21">
        <v>3.1616649335614498E-2</v>
      </c>
      <c r="AI13" s="21">
        <v>2.9833237065530998E-3</v>
      </c>
      <c r="AJ13" s="21">
        <v>0</v>
      </c>
      <c r="AK13" s="21">
        <v>0</v>
      </c>
      <c r="AL13" s="21">
        <v>1.0359880619868801E-2</v>
      </c>
      <c r="AM13" s="21"/>
      <c r="AN13" s="21">
        <v>6.6628414110008599E-4</v>
      </c>
      <c r="AO13" s="21">
        <v>1.1543530726824E-2</v>
      </c>
      <c r="AP13" s="21"/>
      <c r="AQ13" s="21">
        <v>6.3897642836192598E-4</v>
      </c>
      <c r="AR13" s="21">
        <v>9.8077009919496395E-3</v>
      </c>
      <c r="AS13" s="21"/>
      <c r="AT13" s="21">
        <v>2.49933274399865E-3</v>
      </c>
      <c r="AU13" s="21">
        <v>1.7246140324335898E-2</v>
      </c>
      <c r="AV13" s="21"/>
      <c r="AW13" s="21">
        <v>7.8231974841565192E-3</v>
      </c>
      <c r="AX13" s="21">
        <v>2.1320125295865499E-3</v>
      </c>
      <c r="AY13" s="21"/>
      <c r="AZ13" s="21">
        <v>1.2447079199265801E-3</v>
      </c>
      <c r="BA13" s="21">
        <v>9.1211181390866997E-3</v>
      </c>
    </row>
    <row r="14" spans="2:53" x14ac:dyDescent="0.35">
      <c r="B14" s="25" t="s">
        <v>90</v>
      </c>
      <c r="C14" s="27">
        <v>0.90069604188028196</v>
      </c>
      <c r="D14" s="27">
        <v>0.90297076203692905</v>
      </c>
      <c r="E14" s="27">
        <v>0.89833198160620897</v>
      </c>
      <c r="F14" s="27"/>
      <c r="G14" s="27">
        <v>0.92112854976262604</v>
      </c>
      <c r="H14" s="27">
        <v>0.93245941915402697</v>
      </c>
      <c r="I14" s="27">
        <v>0.904749611135652</v>
      </c>
      <c r="J14" s="27">
        <v>0.89599602329066697</v>
      </c>
      <c r="K14" s="27">
        <v>0.86817286401860305</v>
      </c>
      <c r="L14" s="27">
        <v>0.86029504949951596</v>
      </c>
      <c r="M14" s="27"/>
      <c r="N14" s="27">
        <v>0.93165506593707703</v>
      </c>
      <c r="O14" s="27">
        <v>0.848790840658186</v>
      </c>
      <c r="P14" s="27">
        <v>0.79618254649275799</v>
      </c>
      <c r="Q14" s="27">
        <v>0.78070976522223301</v>
      </c>
      <c r="R14" s="27"/>
      <c r="S14" s="27">
        <v>0.94108047259639604</v>
      </c>
      <c r="T14" s="27">
        <v>0.90954600672369001</v>
      </c>
      <c r="U14" s="27">
        <v>0.84837931968211799</v>
      </c>
      <c r="V14" s="27">
        <v>0.87524396921078196</v>
      </c>
      <c r="W14" s="27">
        <v>0.91079676419247702</v>
      </c>
      <c r="X14" s="27">
        <v>0.89803567637869697</v>
      </c>
      <c r="Y14" s="27">
        <v>0.90424636198875896</v>
      </c>
      <c r="Z14" s="27">
        <v>0.93352473110001599</v>
      </c>
      <c r="AA14" s="27">
        <v>0.881538905868399</v>
      </c>
      <c r="AB14" s="27"/>
      <c r="AC14" s="27">
        <v>0.96097663977663705</v>
      </c>
      <c r="AD14" s="27">
        <v>0.86193374898020003</v>
      </c>
      <c r="AE14" s="27">
        <v>0.92354245755234998</v>
      </c>
      <c r="AF14" s="27">
        <v>0.90065117038815301</v>
      </c>
      <c r="AG14" s="27">
        <v>0.90344497269706203</v>
      </c>
      <c r="AH14" s="27">
        <v>0.88442665789548403</v>
      </c>
      <c r="AI14" s="27">
        <v>0.90317327377000201</v>
      </c>
      <c r="AJ14" s="27">
        <v>0.92600260133660095</v>
      </c>
      <c r="AK14" s="27">
        <v>0.93106442373001297</v>
      </c>
      <c r="AL14" s="27">
        <v>0.81418535437788797</v>
      </c>
      <c r="AM14" s="27"/>
      <c r="AN14" s="27">
        <v>0.93999196256788997</v>
      </c>
      <c r="AO14" s="27">
        <v>0.85593397536055604</v>
      </c>
      <c r="AP14" s="27"/>
      <c r="AQ14" s="27">
        <v>0.92750765296629001</v>
      </c>
      <c r="AR14" s="27">
        <v>0.86550693928167299</v>
      </c>
      <c r="AS14" s="27"/>
      <c r="AT14" s="27">
        <v>0.91459349010012203</v>
      </c>
      <c r="AU14" s="27">
        <v>0.82112959059087598</v>
      </c>
      <c r="AV14" s="27"/>
      <c r="AW14" s="27">
        <v>0.88641289133499401</v>
      </c>
      <c r="AX14" s="27">
        <v>0.91729058344228898</v>
      </c>
      <c r="AY14" s="27"/>
      <c r="AZ14" s="27">
        <v>0.92490465292816804</v>
      </c>
      <c r="BA14" s="27">
        <v>0.87706034005687294</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A19"/>
  <sheetViews>
    <sheetView showGridLines="0" workbookViewId="0">
      <pane xSplit="2" topLeftCell="C1" activePane="topRight" state="frozen"/>
      <selection activeCell="B16" sqref="B16"/>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0.71785010387662895</v>
      </c>
      <c r="D9" s="17">
        <v>0.68493292195567501</v>
      </c>
      <c r="E9" s="17">
        <v>0.75087365263533101</v>
      </c>
      <c r="F9" s="17"/>
      <c r="G9" s="17">
        <v>0.65143216877711796</v>
      </c>
      <c r="H9" s="17">
        <v>0.72254269765629398</v>
      </c>
      <c r="I9" s="17">
        <v>0.667806194906158</v>
      </c>
      <c r="J9" s="17">
        <v>0.75473651968459199</v>
      </c>
      <c r="K9" s="17">
        <v>0.74057647742346799</v>
      </c>
      <c r="L9" s="17">
        <v>0.77663121677969904</v>
      </c>
      <c r="M9" s="17"/>
      <c r="N9" s="17">
        <v>0.72883637098546705</v>
      </c>
      <c r="O9" s="17">
        <v>0.69529480062840998</v>
      </c>
      <c r="P9" s="17">
        <v>0.67519122301540802</v>
      </c>
      <c r="Q9" s="17">
        <v>0.67032414425217801</v>
      </c>
      <c r="R9" s="17"/>
      <c r="S9" s="17">
        <v>0.73592815551998803</v>
      </c>
      <c r="T9" s="17">
        <v>0.72319055424513001</v>
      </c>
      <c r="U9" s="17">
        <v>0.73244634722493696</v>
      </c>
      <c r="V9" s="17">
        <v>0.656380001659148</v>
      </c>
      <c r="W9" s="17">
        <v>0.68540035663082199</v>
      </c>
      <c r="X9" s="17">
        <v>0.69440781767402504</v>
      </c>
      <c r="Y9" s="17">
        <v>0.71681316506019399</v>
      </c>
      <c r="Z9" s="17">
        <v>0.76116403331381</v>
      </c>
      <c r="AA9" s="17">
        <v>0.75460703866051404</v>
      </c>
      <c r="AB9" s="17"/>
      <c r="AC9" s="17">
        <v>0.76398524413457103</v>
      </c>
      <c r="AD9" s="17">
        <v>0.83286404913419898</v>
      </c>
      <c r="AE9" s="17">
        <v>0.62773105891113001</v>
      </c>
      <c r="AF9" s="17">
        <v>0.642905212027722</v>
      </c>
      <c r="AG9" s="17">
        <v>0.71136424388574704</v>
      </c>
      <c r="AH9" s="17">
        <v>0.73978189355189505</v>
      </c>
      <c r="AI9" s="17">
        <v>0.790523756194495</v>
      </c>
      <c r="AJ9" s="17">
        <v>0.67258816069670302</v>
      </c>
      <c r="AK9" s="17">
        <v>0.76597875464153797</v>
      </c>
      <c r="AL9" s="17">
        <v>0.637262884643087</v>
      </c>
      <c r="AM9" s="17"/>
      <c r="AN9" s="17">
        <v>0.68288967755069496</v>
      </c>
      <c r="AO9" s="17">
        <v>0.76863156608317296</v>
      </c>
      <c r="AP9" s="17"/>
      <c r="AQ9" s="17">
        <v>0.69655638441529399</v>
      </c>
      <c r="AR9" s="17">
        <v>0.75649509200927101</v>
      </c>
      <c r="AS9" s="17"/>
      <c r="AT9" s="17">
        <v>0.72137317204780305</v>
      </c>
      <c r="AU9" s="17">
        <v>0.69849420033366905</v>
      </c>
      <c r="AV9" s="17"/>
      <c r="AW9" s="17">
        <v>0.69376463282549705</v>
      </c>
      <c r="AX9" s="17">
        <v>0.74595211137234196</v>
      </c>
      <c r="AY9" s="17"/>
      <c r="AZ9" s="17">
        <v>0.66297080832351796</v>
      </c>
      <c r="BA9" s="17">
        <v>0.77143065269069599</v>
      </c>
    </row>
    <row r="10" spans="2:53" x14ac:dyDescent="0.35">
      <c r="B10" s="18" t="s">
        <v>87</v>
      </c>
      <c r="C10" s="17">
        <v>0.22526777805949699</v>
      </c>
      <c r="D10" s="17">
        <v>0.25711578839837401</v>
      </c>
      <c r="E10" s="17">
        <v>0.193262226094946</v>
      </c>
      <c r="F10" s="17"/>
      <c r="G10" s="17">
        <v>0.248293567107017</v>
      </c>
      <c r="H10" s="17">
        <v>0.221599748165213</v>
      </c>
      <c r="I10" s="17">
        <v>0.26650866072329799</v>
      </c>
      <c r="J10" s="17">
        <v>0.19748264930661899</v>
      </c>
      <c r="K10" s="17">
        <v>0.209133597872661</v>
      </c>
      <c r="L10" s="17">
        <v>0.184090552932972</v>
      </c>
      <c r="M10" s="17"/>
      <c r="N10" s="17">
        <v>0.223728814334342</v>
      </c>
      <c r="O10" s="17">
        <v>0.22428036007146601</v>
      </c>
      <c r="P10" s="17">
        <v>0.241659629075368</v>
      </c>
      <c r="Q10" s="17">
        <v>0.23900935783456101</v>
      </c>
      <c r="R10" s="17"/>
      <c r="S10" s="17">
        <v>0.22618261940006701</v>
      </c>
      <c r="T10" s="17">
        <v>0.21297765719334499</v>
      </c>
      <c r="U10" s="17">
        <v>0.20177396532321101</v>
      </c>
      <c r="V10" s="17">
        <v>0.26049764039907602</v>
      </c>
      <c r="W10" s="17">
        <v>0.26121455349544498</v>
      </c>
      <c r="X10" s="17">
        <v>0.248686979522137</v>
      </c>
      <c r="Y10" s="17">
        <v>0.23861078363511801</v>
      </c>
      <c r="Z10" s="17">
        <v>0.181495495216665</v>
      </c>
      <c r="AA10" s="17">
        <v>0.19107625648377799</v>
      </c>
      <c r="AB10" s="17"/>
      <c r="AC10" s="17">
        <v>0.19619099582406599</v>
      </c>
      <c r="AD10" s="17">
        <v>0.12501787126460001</v>
      </c>
      <c r="AE10" s="17">
        <v>0.32347182684616799</v>
      </c>
      <c r="AF10" s="17">
        <v>0.27426599881432401</v>
      </c>
      <c r="AG10" s="17">
        <v>0.21858026878501699</v>
      </c>
      <c r="AH10" s="17">
        <v>0.18419341248808599</v>
      </c>
      <c r="AI10" s="17">
        <v>0.176738967860742</v>
      </c>
      <c r="AJ10" s="17">
        <v>0.28218412401475901</v>
      </c>
      <c r="AK10" s="17">
        <v>0.19163801647869899</v>
      </c>
      <c r="AL10" s="17">
        <v>0.25207996038159802</v>
      </c>
      <c r="AM10" s="17"/>
      <c r="AN10" s="17">
        <v>0.25735270208817801</v>
      </c>
      <c r="AO10" s="17">
        <v>0.17990703951755099</v>
      </c>
      <c r="AP10" s="17"/>
      <c r="AQ10" s="17">
        <v>0.248269258014645</v>
      </c>
      <c r="AR10" s="17">
        <v>0.18607200789501199</v>
      </c>
      <c r="AS10" s="17"/>
      <c r="AT10" s="17">
        <v>0.22597258057417</v>
      </c>
      <c r="AU10" s="17">
        <v>0.220239245023724</v>
      </c>
      <c r="AV10" s="17"/>
      <c r="AW10" s="17">
        <v>0.24118142845243501</v>
      </c>
      <c r="AX10" s="17">
        <v>0.207542800438208</v>
      </c>
      <c r="AY10" s="17"/>
      <c r="AZ10" s="17">
        <v>0.277319498992951</v>
      </c>
      <c r="BA10" s="17">
        <v>0.174447887858245</v>
      </c>
    </row>
    <row r="11" spans="2:53" x14ac:dyDescent="0.35">
      <c r="B11" s="18" t="s">
        <v>88</v>
      </c>
      <c r="C11" s="17">
        <v>4.0333657116727602E-2</v>
      </c>
      <c r="D11" s="17">
        <v>4.3065856864401203E-2</v>
      </c>
      <c r="E11" s="17">
        <v>3.7637744136734597E-2</v>
      </c>
      <c r="F11" s="17"/>
      <c r="G11" s="17">
        <v>6.3448670879487606E-2</v>
      </c>
      <c r="H11" s="17">
        <v>4.8668135142812298E-2</v>
      </c>
      <c r="I11" s="17">
        <v>5.5187867069877598E-2</v>
      </c>
      <c r="J11" s="17">
        <v>2.8435941634471499E-2</v>
      </c>
      <c r="K11" s="17">
        <v>2.2880486138327799E-2</v>
      </c>
      <c r="L11" s="17">
        <v>1.6934942183378199E-2</v>
      </c>
      <c r="M11" s="17"/>
      <c r="N11" s="17">
        <v>3.8585734480094502E-2</v>
      </c>
      <c r="O11" s="17">
        <v>4.6623851166883203E-2</v>
      </c>
      <c r="P11" s="17">
        <v>5.1706136613163402E-2</v>
      </c>
      <c r="Q11" s="17">
        <v>2.8881713068089399E-2</v>
      </c>
      <c r="R11" s="17"/>
      <c r="S11" s="17">
        <v>2.6265055133165599E-2</v>
      </c>
      <c r="T11" s="17">
        <v>4.2923613433018003E-2</v>
      </c>
      <c r="U11" s="17">
        <v>4.8129301381876301E-2</v>
      </c>
      <c r="V11" s="17">
        <v>5.6522757533319701E-2</v>
      </c>
      <c r="W11" s="17">
        <v>3.1041515094742098E-2</v>
      </c>
      <c r="X11" s="17">
        <v>4.7083589412633201E-2</v>
      </c>
      <c r="Y11" s="17">
        <v>2.33882823200189E-2</v>
      </c>
      <c r="Z11" s="17">
        <v>4.8544960046220997E-2</v>
      </c>
      <c r="AA11" s="17">
        <v>4.5845933044913502E-2</v>
      </c>
      <c r="AB11" s="17"/>
      <c r="AC11" s="17">
        <v>2.7957184249231201E-2</v>
      </c>
      <c r="AD11" s="17">
        <v>2.2272293258250701E-2</v>
      </c>
      <c r="AE11" s="17">
        <v>4.1320081561380201E-2</v>
      </c>
      <c r="AF11" s="17">
        <v>6.9699289254335398E-2</v>
      </c>
      <c r="AG11" s="17">
        <v>7.0055487329236402E-2</v>
      </c>
      <c r="AH11" s="17">
        <v>3.6076067348516802E-2</v>
      </c>
      <c r="AI11" s="17">
        <v>1.7492518222977201E-2</v>
      </c>
      <c r="AJ11" s="17">
        <v>4.5227715288538597E-2</v>
      </c>
      <c r="AK11" s="17">
        <v>3.3789049181860299E-2</v>
      </c>
      <c r="AL11" s="17">
        <v>8.1493821631275498E-2</v>
      </c>
      <c r="AM11" s="17"/>
      <c r="AN11" s="17">
        <v>5.20320685899913E-2</v>
      </c>
      <c r="AO11" s="17">
        <v>2.2902463603089399E-2</v>
      </c>
      <c r="AP11" s="17"/>
      <c r="AQ11" s="17">
        <v>4.6396593399329701E-2</v>
      </c>
      <c r="AR11" s="17">
        <v>2.8840427348312599E-2</v>
      </c>
      <c r="AS11" s="17"/>
      <c r="AT11" s="17">
        <v>3.8815546013510401E-2</v>
      </c>
      <c r="AU11" s="17">
        <v>4.6180704736226597E-2</v>
      </c>
      <c r="AV11" s="17"/>
      <c r="AW11" s="17">
        <v>4.0890136467184299E-2</v>
      </c>
      <c r="AX11" s="17">
        <v>3.90468976194977E-2</v>
      </c>
      <c r="AY11" s="17"/>
      <c r="AZ11" s="17">
        <v>5.0697875659788297E-2</v>
      </c>
      <c r="BA11" s="17">
        <v>3.0214713133040898E-2</v>
      </c>
    </row>
    <row r="12" spans="2:53" x14ac:dyDescent="0.35">
      <c r="B12" s="18" t="s">
        <v>89</v>
      </c>
      <c r="C12" s="17">
        <v>1.24672771974822E-2</v>
      </c>
      <c r="D12" s="17">
        <v>1.3301319434754899E-2</v>
      </c>
      <c r="E12" s="17">
        <v>1.1644451329282501E-2</v>
      </c>
      <c r="F12" s="17"/>
      <c r="G12" s="17">
        <v>2.5585216257402999E-2</v>
      </c>
      <c r="H12" s="17">
        <v>5.4794723785701301E-3</v>
      </c>
      <c r="I12" s="17">
        <v>8.4866906101693698E-3</v>
      </c>
      <c r="J12" s="17">
        <v>1.6845053296530299E-2</v>
      </c>
      <c r="K12" s="17">
        <v>1.80687168532126E-2</v>
      </c>
      <c r="L12" s="17">
        <v>1.44360049084056E-2</v>
      </c>
      <c r="M12" s="17"/>
      <c r="N12" s="17">
        <v>7.3228425287002403E-3</v>
      </c>
      <c r="O12" s="17">
        <v>1.85884859697012E-2</v>
      </c>
      <c r="P12" s="17">
        <v>3.1443011296060197E-2</v>
      </c>
      <c r="Q12" s="17">
        <v>3.7647130051426503E-2</v>
      </c>
      <c r="R12" s="17"/>
      <c r="S12" s="17">
        <v>9.2874696441946694E-3</v>
      </c>
      <c r="T12" s="17">
        <v>8.1062745023057093E-3</v>
      </c>
      <c r="U12" s="17">
        <v>1.76503860699758E-2</v>
      </c>
      <c r="V12" s="17">
        <v>2.0889328966406401E-2</v>
      </c>
      <c r="W12" s="17">
        <v>1.56062895344149E-2</v>
      </c>
      <c r="X12" s="17">
        <v>9.8216133912045894E-3</v>
      </c>
      <c r="Y12" s="17">
        <v>1.69502152737065E-2</v>
      </c>
      <c r="Z12" s="17">
        <v>8.7955114233041407E-3</v>
      </c>
      <c r="AA12" s="17">
        <v>8.4707718107946903E-3</v>
      </c>
      <c r="AB12" s="17"/>
      <c r="AC12" s="17">
        <v>8.6771254737753999E-3</v>
      </c>
      <c r="AD12" s="17">
        <v>1.9845786342949999E-2</v>
      </c>
      <c r="AE12" s="17">
        <v>7.47703268132246E-3</v>
      </c>
      <c r="AF12" s="17">
        <v>7.7750352829631299E-3</v>
      </c>
      <c r="AG12" s="17">
        <v>0</v>
      </c>
      <c r="AH12" s="17">
        <v>8.3319772758876295E-3</v>
      </c>
      <c r="AI12" s="17">
        <v>1.22614340152329E-2</v>
      </c>
      <c r="AJ12" s="17">
        <v>0</v>
      </c>
      <c r="AK12" s="17">
        <v>8.5941796979031801E-3</v>
      </c>
      <c r="AL12" s="17">
        <v>1.81902794281153E-2</v>
      </c>
      <c r="AM12" s="17"/>
      <c r="AN12" s="17">
        <v>6.7132740730707101E-3</v>
      </c>
      <c r="AO12" s="17">
        <v>2.0198128510748498E-2</v>
      </c>
      <c r="AP12" s="17"/>
      <c r="AQ12" s="17">
        <v>6.7168124919137796E-3</v>
      </c>
      <c r="AR12" s="17">
        <v>2.1234071646385601E-2</v>
      </c>
      <c r="AS12" s="17"/>
      <c r="AT12" s="17">
        <v>1.1073289173724601E-2</v>
      </c>
      <c r="AU12" s="17">
        <v>2.2370046026590502E-2</v>
      </c>
      <c r="AV12" s="17"/>
      <c r="AW12" s="17">
        <v>1.7709012026812399E-2</v>
      </c>
      <c r="AX12" s="17">
        <v>6.2175061675731899E-3</v>
      </c>
      <c r="AY12" s="17"/>
      <c r="AZ12" s="17">
        <v>7.8778935999844705E-3</v>
      </c>
      <c r="BA12" s="17">
        <v>1.6948050673049501E-2</v>
      </c>
    </row>
    <row r="13" spans="2:53" x14ac:dyDescent="0.35">
      <c r="B13" s="18" t="s">
        <v>69</v>
      </c>
      <c r="C13" s="21">
        <v>4.0811837496645496E-3</v>
      </c>
      <c r="D13" s="21">
        <v>1.5841133467949099E-3</v>
      </c>
      <c r="E13" s="21">
        <v>6.5819258037060104E-3</v>
      </c>
      <c r="F13" s="21"/>
      <c r="G13" s="21">
        <v>1.1240376978974599E-2</v>
      </c>
      <c r="H13" s="21">
        <v>1.70994665711104E-3</v>
      </c>
      <c r="I13" s="21">
        <v>2.0105866904966498E-3</v>
      </c>
      <c r="J13" s="21">
        <v>2.4998360777867198E-3</v>
      </c>
      <c r="K13" s="21">
        <v>9.3407217123303108E-3</v>
      </c>
      <c r="L13" s="21">
        <v>7.9072831955459104E-3</v>
      </c>
      <c r="M13" s="21"/>
      <c r="N13" s="21">
        <v>1.5262376713958501E-3</v>
      </c>
      <c r="O13" s="21">
        <v>1.52125021635402E-2</v>
      </c>
      <c r="P13" s="21">
        <v>0</v>
      </c>
      <c r="Q13" s="21">
        <v>2.4137654793744599E-2</v>
      </c>
      <c r="R13" s="21"/>
      <c r="S13" s="21">
        <v>2.3367003025841601E-3</v>
      </c>
      <c r="T13" s="21">
        <v>1.28019006262006E-2</v>
      </c>
      <c r="U13" s="21">
        <v>0</v>
      </c>
      <c r="V13" s="21">
        <v>5.7102714420497703E-3</v>
      </c>
      <c r="W13" s="21">
        <v>6.7372852445758899E-3</v>
      </c>
      <c r="X13" s="21">
        <v>0</v>
      </c>
      <c r="Y13" s="21">
        <v>4.2375537109624302E-3</v>
      </c>
      <c r="Z13" s="21">
        <v>0</v>
      </c>
      <c r="AA13" s="21">
        <v>0</v>
      </c>
      <c r="AB13" s="21"/>
      <c r="AC13" s="21">
        <v>3.1894503183564301E-3</v>
      </c>
      <c r="AD13" s="21">
        <v>0</v>
      </c>
      <c r="AE13" s="21">
        <v>0</v>
      </c>
      <c r="AF13" s="21">
        <v>5.3544646206560402E-3</v>
      </c>
      <c r="AG13" s="21">
        <v>0</v>
      </c>
      <c r="AH13" s="21">
        <v>3.1616649335614498E-2</v>
      </c>
      <c r="AI13" s="21">
        <v>2.9833237065530998E-3</v>
      </c>
      <c r="AJ13" s="21">
        <v>0</v>
      </c>
      <c r="AK13" s="21">
        <v>0</v>
      </c>
      <c r="AL13" s="21">
        <v>1.0973053915924499E-2</v>
      </c>
      <c r="AM13" s="21"/>
      <c r="AN13" s="21">
        <v>1.0122776980651001E-3</v>
      </c>
      <c r="AO13" s="21">
        <v>8.3608022854375803E-3</v>
      </c>
      <c r="AP13" s="21"/>
      <c r="AQ13" s="21">
        <v>2.0609516788174598E-3</v>
      </c>
      <c r="AR13" s="21">
        <v>7.35840110101938E-3</v>
      </c>
      <c r="AS13" s="21"/>
      <c r="AT13" s="21">
        <v>2.7654121907928499E-3</v>
      </c>
      <c r="AU13" s="21">
        <v>1.27158038797904E-2</v>
      </c>
      <c r="AV13" s="21"/>
      <c r="AW13" s="21">
        <v>6.4547902280713198E-3</v>
      </c>
      <c r="AX13" s="21">
        <v>1.2406844023794799E-3</v>
      </c>
      <c r="AY13" s="21"/>
      <c r="AZ13" s="21">
        <v>1.13392342375836E-3</v>
      </c>
      <c r="BA13" s="21">
        <v>6.9586956449684901E-3</v>
      </c>
    </row>
    <row r="14" spans="2:53" x14ac:dyDescent="0.35">
      <c r="B14" s="25" t="s">
        <v>90</v>
      </c>
      <c r="C14" s="27">
        <v>0.943117881936126</v>
      </c>
      <c r="D14" s="27">
        <v>0.94204871035404902</v>
      </c>
      <c r="E14" s="27">
        <v>0.94413587873027705</v>
      </c>
      <c r="F14" s="27"/>
      <c r="G14" s="27">
        <v>0.89972573588413496</v>
      </c>
      <c r="H14" s="27">
        <v>0.94414244582150697</v>
      </c>
      <c r="I14" s="27">
        <v>0.93431485562945604</v>
      </c>
      <c r="J14" s="27">
        <v>0.95221916899121195</v>
      </c>
      <c r="K14" s="27">
        <v>0.94971007529612905</v>
      </c>
      <c r="L14" s="27">
        <v>0.96072176971266998</v>
      </c>
      <c r="M14" s="27"/>
      <c r="N14" s="27">
        <v>0.95256518531980905</v>
      </c>
      <c r="O14" s="27">
        <v>0.91957516069987499</v>
      </c>
      <c r="P14" s="27">
        <v>0.91685085209077599</v>
      </c>
      <c r="Q14" s="27">
        <v>0.90933350208673902</v>
      </c>
      <c r="R14" s="27"/>
      <c r="S14" s="27">
        <v>0.96211077492005603</v>
      </c>
      <c r="T14" s="27">
        <v>0.93616821143847595</v>
      </c>
      <c r="U14" s="27">
        <v>0.93422031254814797</v>
      </c>
      <c r="V14" s="27">
        <v>0.91687764205822397</v>
      </c>
      <c r="W14" s="27">
        <v>0.94661491012626697</v>
      </c>
      <c r="X14" s="27">
        <v>0.94309479719616196</v>
      </c>
      <c r="Y14" s="27">
        <v>0.955423948695312</v>
      </c>
      <c r="Z14" s="27">
        <v>0.94265952853047497</v>
      </c>
      <c r="AA14" s="27">
        <v>0.94568329514429195</v>
      </c>
      <c r="AB14" s="27"/>
      <c r="AC14" s="27">
        <v>0.96017623995863699</v>
      </c>
      <c r="AD14" s="27">
        <v>0.95788192039879905</v>
      </c>
      <c r="AE14" s="27">
        <v>0.95120288575729695</v>
      </c>
      <c r="AF14" s="27">
        <v>0.917171210842045</v>
      </c>
      <c r="AG14" s="27">
        <v>0.92994451267076395</v>
      </c>
      <c r="AH14" s="27">
        <v>0.92397530603998101</v>
      </c>
      <c r="AI14" s="27">
        <v>0.96726272405523706</v>
      </c>
      <c r="AJ14" s="27">
        <v>0.95477228471146103</v>
      </c>
      <c r="AK14" s="27">
        <v>0.95761677112023702</v>
      </c>
      <c r="AL14" s="27">
        <v>0.88934284502468497</v>
      </c>
      <c r="AM14" s="27"/>
      <c r="AN14" s="27">
        <v>0.94024237963887303</v>
      </c>
      <c r="AO14" s="27">
        <v>0.94853860560072401</v>
      </c>
      <c r="AP14" s="27"/>
      <c r="AQ14" s="27">
        <v>0.94482564242993905</v>
      </c>
      <c r="AR14" s="27">
        <v>0.942567099904283</v>
      </c>
      <c r="AS14" s="27"/>
      <c r="AT14" s="27">
        <v>0.94734575262197196</v>
      </c>
      <c r="AU14" s="27">
        <v>0.91873344535739299</v>
      </c>
      <c r="AV14" s="27"/>
      <c r="AW14" s="27">
        <v>0.93494606127793201</v>
      </c>
      <c r="AX14" s="27">
        <v>0.95349491181055002</v>
      </c>
      <c r="AY14" s="27"/>
      <c r="AZ14" s="27">
        <v>0.94029030731646901</v>
      </c>
      <c r="BA14" s="27">
        <v>0.94587854054894105</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A19"/>
  <sheetViews>
    <sheetView showGridLines="0" workbookViewId="0">
      <pane xSplit="2" topLeftCell="C1" activePane="topRight" state="frozen"/>
      <selection activeCell="B16" sqref="B16"/>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0.60512704734367395</v>
      </c>
      <c r="D9" s="17">
        <v>0.61396383726953996</v>
      </c>
      <c r="E9" s="17">
        <v>0.59629521211583303</v>
      </c>
      <c r="F9" s="17"/>
      <c r="G9" s="17">
        <v>0.64448219103376203</v>
      </c>
      <c r="H9" s="17">
        <v>0.69923459067050897</v>
      </c>
      <c r="I9" s="17">
        <v>0.628110716089332</v>
      </c>
      <c r="J9" s="17">
        <v>0.60514335717435097</v>
      </c>
      <c r="K9" s="17">
        <v>0.48346032678481898</v>
      </c>
      <c r="L9" s="17">
        <v>0.46876927051084499</v>
      </c>
      <c r="M9" s="17"/>
      <c r="N9" s="17">
        <v>0.63668569284930698</v>
      </c>
      <c r="O9" s="17">
        <v>0.48789256263636899</v>
      </c>
      <c r="P9" s="17">
        <v>0.58555807904772805</v>
      </c>
      <c r="Q9" s="17">
        <v>0.41000669419399999</v>
      </c>
      <c r="R9" s="17"/>
      <c r="S9" s="17">
        <v>0.67990668031311596</v>
      </c>
      <c r="T9" s="17">
        <v>0.61275793924070698</v>
      </c>
      <c r="U9" s="17">
        <v>0.59085632069139904</v>
      </c>
      <c r="V9" s="17">
        <v>0.53870604266962896</v>
      </c>
      <c r="W9" s="17">
        <v>0.61606684711694604</v>
      </c>
      <c r="X9" s="17">
        <v>0.59416718904574495</v>
      </c>
      <c r="Y9" s="17">
        <v>0.56482703500051601</v>
      </c>
      <c r="Z9" s="17">
        <v>0.59269215538452902</v>
      </c>
      <c r="AA9" s="17">
        <v>0.60750097271377101</v>
      </c>
      <c r="AB9" s="17"/>
      <c r="AC9" s="17">
        <v>0.65292916656852396</v>
      </c>
      <c r="AD9" s="17">
        <v>0.62879701348988104</v>
      </c>
      <c r="AE9" s="17">
        <v>0.63288505862939703</v>
      </c>
      <c r="AF9" s="17">
        <v>0.58130337631588203</v>
      </c>
      <c r="AG9" s="17">
        <v>0.61709553158573505</v>
      </c>
      <c r="AH9" s="17">
        <v>0.49787516165472401</v>
      </c>
      <c r="AI9" s="17">
        <v>0.58720138353515705</v>
      </c>
      <c r="AJ9" s="17">
        <v>0.71652042986702302</v>
      </c>
      <c r="AK9" s="17">
        <v>0.76870376559728304</v>
      </c>
      <c r="AL9" s="17">
        <v>0.42725125094515098</v>
      </c>
      <c r="AM9" s="17"/>
      <c r="AN9" s="17">
        <v>0.705758105773717</v>
      </c>
      <c r="AO9" s="17">
        <v>0.48245799566807201</v>
      </c>
      <c r="AP9" s="17"/>
      <c r="AQ9" s="17">
        <v>0.67480617135409204</v>
      </c>
      <c r="AR9" s="17">
        <v>0.51965986333289604</v>
      </c>
      <c r="AS9" s="17"/>
      <c r="AT9" s="17">
        <v>0.61725798683969202</v>
      </c>
      <c r="AU9" s="17">
        <v>0.52956516836952106</v>
      </c>
      <c r="AV9" s="17"/>
      <c r="AW9" s="17">
        <v>0.60934636996839597</v>
      </c>
      <c r="AX9" s="17">
        <v>0.59965480037000096</v>
      </c>
      <c r="AY9" s="17"/>
      <c r="AZ9" s="17">
        <v>0.70796164230738501</v>
      </c>
      <c r="BA9" s="17">
        <v>0.50472608593017598</v>
      </c>
    </row>
    <row r="10" spans="2:53" x14ac:dyDescent="0.35">
      <c r="B10" s="18" t="s">
        <v>87</v>
      </c>
      <c r="C10" s="17">
        <v>0.31940090572743701</v>
      </c>
      <c r="D10" s="17">
        <v>0.32470159814975902</v>
      </c>
      <c r="E10" s="17">
        <v>0.31402735938820903</v>
      </c>
      <c r="F10" s="17"/>
      <c r="G10" s="17">
        <v>0.241673786079728</v>
      </c>
      <c r="H10" s="17">
        <v>0.26420402988769198</v>
      </c>
      <c r="I10" s="17">
        <v>0.31553056027175402</v>
      </c>
      <c r="J10" s="17">
        <v>0.32257040553035399</v>
      </c>
      <c r="K10" s="17">
        <v>0.39211967684617699</v>
      </c>
      <c r="L10" s="17">
        <v>0.387982945880258</v>
      </c>
      <c r="M10" s="17"/>
      <c r="N10" s="17">
        <v>0.30518512562815803</v>
      </c>
      <c r="O10" s="17">
        <v>0.41015424182160698</v>
      </c>
      <c r="P10" s="17">
        <v>0.29206722269542301</v>
      </c>
      <c r="Q10" s="17">
        <v>0.45032546692354902</v>
      </c>
      <c r="R10" s="17"/>
      <c r="S10" s="17">
        <v>0.27599267053868298</v>
      </c>
      <c r="T10" s="17">
        <v>0.30702001251031102</v>
      </c>
      <c r="U10" s="17">
        <v>0.335744264463671</v>
      </c>
      <c r="V10" s="17">
        <v>0.34405496293881199</v>
      </c>
      <c r="W10" s="17">
        <v>0.29455885373496798</v>
      </c>
      <c r="X10" s="17">
        <v>0.35282617184141402</v>
      </c>
      <c r="Y10" s="17">
        <v>0.35416903331585398</v>
      </c>
      <c r="Z10" s="17">
        <v>0.32746966136248301</v>
      </c>
      <c r="AA10" s="17">
        <v>0.31626208292608199</v>
      </c>
      <c r="AB10" s="17"/>
      <c r="AC10" s="17">
        <v>0.29440178406673501</v>
      </c>
      <c r="AD10" s="17">
        <v>0.27648836825560302</v>
      </c>
      <c r="AE10" s="17">
        <v>0.28766765679408401</v>
      </c>
      <c r="AF10" s="17">
        <v>0.35297347965577303</v>
      </c>
      <c r="AG10" s="17">
        <v>0.340443708687168</v>
      </c>
      <c r="AH10" s="17">
        <v>0.408757599746157</v>
      </c>
      <c r="AI10" s="17">
        <v>0.33607897584063401</v>
      </c>
      <c r="AJ10" s="17">
        <v>0.26015939617925199</v>
      </c>
      <c r="AK10" s="17">
        <v>0.19664334911451001</v>
      </c>
      <c r="AL10" s="17">
        <v>0.41514892273672699</v>
      </c>
      <c r="AM10" s="17"/>
      <c r="AN10" s="17">
        <v>0.25580292568451701</v>
      </c>
      <c r="AO10" s="17">
        <v>0.39593453280941998</v>
      </c>
      <c r="AP10" s="17"/>
      <c r="AQ10" s="17">
        <v>0.28112855592131297</v>
      </c>
      <c r="AR10" s="17">
        <v>0.36515131029541797</v>
      </c>
      <c r="AS10" s="17"/>
      <c r="AT10" s="17">
        <v>0.31593036850922401</v>
      </c>
      <c r="AU10" s="17">
        <v>0.34972219651335001</v>
      </c>
      <c r="AV10" s="17"/>
      <c r="AW10" s="17">
        <v>0.30714847108551202</v>
      </c>
      <c r="AX10" s="17">
        <v>0.334620745957179</v>
      </c>
      <c r="AY10" s="17"/>
      <c r="AZ10" s="17">
        <v>0.24696914997337699</v>
      </c>
      <c r="BA10" s="17">
        <v>0.39011852674924902</v>
      </c>
    </row>
    <row r="11" spans="2:53" x14ac:dyDescent="0.35">
      <c r="B11" s="18" t="s">
        <v>88</v>
      </c>
      <c r="C11" s="17">
        <v>5.4012266123643099E-2</v>
      </c>
      <c r="D11" s="17">
        <v>4.3867680605597301E-2</v>
      </c>
      <c r="E11" s="17">
        <v>6.4205444343164497E-2</v>
      </c>
      <c r="F11" s="17"/>
      <c r="G11" s="17">
        <v>6.6744862048896694E-2</v>
      </c>
      <c r="H11" s="17">
        <v>2.6187208117746899E-2</v>
      </c>
      <c r="I11" s="17">
        <v>5.0959441061989699E-2</v>
      </c>
      <c r="J11" s="17">
        <v>4.6127843380888801E-2</v>
      </c>
      <c r="K11" s="17">
        <v>9.0365650785281401E-2</v>
      </c>
      <c r="L11" s="17">
        <v>8.7160398525599703E-2</v>
      </c>
      <c r="M11" s="17"/>
      <c r="N11" s="17">
        <v>4.5015918634121098E-2</v>
      </c>
      <c r="O11" s="17">
        <v>6.4384478202770698E-2</v>
      </c>
      <c r="P11" s="17">
        <v>8.0599661485942206E-2</v>
      </c>
      <c r="Q11" s="17">
        <v>8.6691469267667895E-2</v>
      </c>
      <c r="R11" s="17"/>
      <c r="S11" s="17">
        <v>3.4813179254029603E-2</v>
      </c>
      <c r="T11" s="17">
        <v>5.8117752325018403E-2</v>
      </c>
      <c r="U11" s="17">
        <v>4.0509571785051997E-2</v>
      </c>
      <c r="V11" s="17">
        <v>7.3653569812932196E-2</v>
      </c>
      <c r="W11" s="17">
        <v>5.3556153879942801E-2</v>
      </c>
      <c r="X11" s="17">
        <v>4.52095032650267E-2</v>
      </c>
      <c r="Y11" s="17">
        <v>6.8291270120885095E-2</v>
      </c>
      <c r="Z11" s="17">
        <v>6.6475271709631301E-2</v>
      </c>
      <c r="AA11" s="17">
        <v>5.7679071294867802E-2</v>
      </c>
      <c r="AB11" s="17"/>
      <c r="AC11" s="17">
        <v>3.7069035248342201E-2</v>
      </c>
      <c r="AD11" s="17">
        <v>7.4072199978447606E-2</v>
      </c>
      <c r="AE11" s="17">
        <v>7.9447284576518895E-2</v>
      </c>
      <c r="AF11" s="17">
        <v>4.8309912330299701E-2</v>
      </c>
      <c r="AG11" s="17">
        <v>4.2460759727097203E-2</v>
      </c>
      <c r="AH11" s="17">
        <v>4.8521036260033602E-2</v>
      </c>
      <c r="AI11" s="17">
        <v>4.9580588063898499E-2</v>
      </c>
      <c r="AJ11" s="17">
        <v>1.4624400066104401E-2</v>
      </c>
      <c r="AK11" s="17">
        <v>3.46528852882073E-2</v>
      </c>
      <c r="AL11" s="17">
        <v>0.109580007807608</v>
      </c>
      <c r="AM11" s="17"/>
      <c r="AN11" s="17">
        <v>3.3129285868844303E-2</v>
      </c>
      <c r="AO11" s="17">
        <v>7.91950498521172E-2</v>
      </c>
      <c r="AP11" s="17"/>
      <c r="AQ11" s="17">
        <v>3.7354200118605803E-2</v>
      </c>
      <c r="AR11" s="17">
        <v>7.36272025494034E-2</v>
      </c>
      <c r="AS11" s="17"/>
      <c r="AT11" s="17">
        <v>5.0590474908815103E-2</v>
      </c>
      <c r="AU11" s="17">
        <v>6.9995757858654306E-2</v>
      </c>
      <c r="AV11" s="17"/>
      <c r="AW11" s="17">
        <v>5.2477968561061801E-2</v>
      </c>
      <c r="AX11" s="17">
        <v>5.62259018023121E-2</v>
      </c>
      <c r="AY11" s="17"/>
      <c r="AZ11" s="17">
        <v>3.7526185349009103E-2</v>
      </c>
      <c r="BA11" s="17">
        <v>7.0108195322352504E-2</v>
      </c>
    </row>
    <row r="12" spans="2:53" x14ac:dyDescent="0.35">
      <c r="B12" s="18" t="s">
        <v>89</v>
      </c>
      <c r="C12" s="17">
        <v>1.5928879079934798E-2</v>
      </c>
      <c r="D12" s="17">
        <v>1.5390160426041501E-2</v>
      </c>
      <c r="E12" s="17">
        <v>1.6481928357393798E-2</v>
      </c>
      <c r="F12" s="17"/>
      <c r="G12" s="17">
        <v>3.5858783858639297E-2</v>
      </c>
      <c r="H12" s="17">
        <v>3.47713934724274E-3</v>
      </c>
      <c r="I12" s="17">
        <v>2.2578179437667198E-3</v>
      </c>
      <c r="J12" s="17">
        <v>2.0851330916764801E-2</v>
      </c>
      <c r="K12" s="17">
        <v>2.8849327074769199E-2</v>
      </c>
      <c r="L12" s="17">
        <v>4.8180101887751001E-2</v>
      </c>
      <c r="M12" s="17"/>
      <c r="N12" s="17">
        <v>1.03008448391134E-2</v>
      </c>
      <c r="O12" s="17">
        <v>2.47753488747652E-2</v>
      </c>
      <c r="P12" s="17">
        <v>4.1775036770906597E-2</v>
      </c>
      <c r="Q12" s="17">
        <v>1.01652056173653E-2</v>
      </c>
      <c r="R12" s="17"/>
      <c r="S12" s="17">
        <v>3.07604622095064E-3</v>
      </c>
      <c r="T12" s="17">
        <v>1.28019006262006E-2</v>
      </c>
      <c r="U12" s="17">
        <v>2.52701152309747E-2</v>
      </c>
      <c r="V12" s="17">
        <v>3.2164885074932502E-2</v>
      </c>
      <c r="W12" s="17">
        <v>2.9080860023566701E-2</v>
      </c>
      <c r="X12" s="17">
        <v>7.7971358478148498E-3</v>
      </c>
      <c r="Y12" s="17">
        <v>8.4751078517816304E-3</v>
      </c>
      <c r="Z12" s="17">
        <v>1.3362911543357199E-2</v>
      </c>
      <c r="AA12" s="17">
        <v>1.8557873065279E-2</v>
      </c>
      <c r="AB12" s="17"/>
      <c r="AC12" s="17">
        <v>1.2410563798042199E-2</v>
      </c>
      <c r="AD12" s="17">
        <v>2.0642418276069201E-2</v>
      </c>
      <c r="AE12" s="17">
        <v>0</v>
      </c>
      <c r="AF12" s="17">
        <v>8.7231262405211996E-3</v>
      </c>
      <c r="AG12" s="17">
        <v>0</v>
      </c>
      <c r="AH12" s="17">
        <v>1.32295530034714E-2</v>
      </c>
      <c r="AI12" s="17">
        <v>2.2943461702818801E-2</v>
      </c>
      <c r="AJ12" s="17">
        <v>0</v>
      </c>
      <c r="AK12" s="17">
        <v>0</v>
      </c>
      <c r="AL12" s="17">
        <v>4.8019818510513998E-2</v>
      </c>
      <c r="AM12" s="17"/>
      <c r="AN12" s="17">
        <v>2.5912857554939699E-3</v>
      </c>
      <c r="AO12" s="17">
        <v>3.2851076605665802E-2</v>
      </c>
      <c r="AP12" s="17"/>
      <c r="AQ12" s="17">
        <v>3.4558710619553498E-3</v>
      </c>
      <c r="AR12" s="17">
        <v>3.4203222721262999E-2</v>
      </c>
      <c r="AS12" s="17"/>
      <c r="AT12" s="17">
        <v>1.2646640830427399E-2</v>
      </c>
      <c r="AU12" s="17">
        <v>3.8001073378684601E-2</v>
      </c>
      <c r="AV12" s="17"/>
      <c r="AW12" s="17">
        <v>2.36455451093735E-2</v>
      </c>
      <c r="AX12" s="17">
        <v>6.7120630408187701E-3</v>
      </c>
      <c r="AY12" s="17"/>
      <c r="AZ12" s="17">
        <v>3.7408081690700301E-3</v>
      </c>
      <c r="BA12" s="17">
        <v>2.7828513027620801E-2</v>
      </c>
    </row>
    <row r="13" spans="2:53" x14ac:dyDescent="0.35">
      <c r="B13" s="18" t="s">
        <v>69</v>
      </c>
      <c r="C13" s="21">
        <v>5.5309017253112099E-3</v>
      </c>
      <c r="D13" s="21">
        <v>2.0767235490617999E-3</v>
      </c>
      <c r="E13" s="21">
        <v>8.9900557953999406E-3</v>
      </c>
      <c r="F13" s="21"/>
      <c r="G13" s="21">
        <v>1.1240376978974599E-2</v>
      </c>
      <c r="H13" s="21">
        <v>6.8970319768088297E-3</v>
      </c>
      <c r="I13" s="21">
        <v>3.14146463315821E-3</v>
      </c>
      <c r="J13" s="21">
        <v>5.3070629976412704E-3</v>
      </c>
      <c r="K13" s="21">
        <v>5.2050185089539203E-3</v>
      </c>
      <c r="L13" s="21">
        <v>7.9072831955459104E-3</v>
      </c>
      <c r="M13" s="21"/>
      <c r="N13" s="21">
        <v>2.8124180493008201E-3</v>
      </c>
      <c r="O13" s="21">
        <v>1.2793368464487901E-2</v>
      </c>
      <c r="P13" s="21">
        <v>0</v>
      </c>
      <c r="Q13" s="21">
        <v>4.2811163997417502E-2</v>
      </c>
      <c r="R13" s="21"/>
      <c r="S13" s="21">
        <v>6.2114236732205702E-3</v>
      </c>
      <c r="T13" s="21">
        <v>9.3023952977621706E-3</v>
      </c>
      <c r="U13" s="21">
        <v>7.6197278289039097E-3</v>
      </c>
      <c r="V13" s="21">
        <v>1.14205395036935E-2</v>
      </c>
      <c r="W13" s="21">
        <v>6.7372852445758899E-3</v>
      </c>
      <c r="X13" s="21">
        <v>0</v>
      </c>
      <c r="Y13" s="21">
        <v>4.2375537109624302E-3</v>
      </c>
      <c r="Z13" s="21">
        <v>0</v>
      </c>
      <c r="AA13" s="21">
        <v>0</v>
      </c>
      <c r="AB13" s="21"/>
      <c r="AC13" s="21">
        <v>3.1894503183564301E-3</v>
      </c>
      <c r="AD13" s="21">
        <v>0</v>
      </c>
      <c r="AE13" s="21">
        <v>0</v>
      </c>
      <c r="AF13" s="21">
        <v>8.6901054575235503E-3</v>
      </c>
      <c r="AG13" s="21">
        <v>0</v>
      </c>
      <c r="AH13" s="21">
        <v>3.1616649335614498E-2</v>
      </c>
      <c r="AI13" s="21">
        <v>4.1955908574910902E-3</v>
      </c>
      <c r="AJ13" s="21">
        <v>8.6957738876206406E-3</v>
      </c>
      <c r="AK13" s="21">
        <v>0</v>
      </c>
      <c r="AL13" s="21">
        <v>0</v>
      </c>
      <c r="AM13" s="21"/>
      <c r="AN13" s="21">
        <v>2.7183969174280902E-3</v>
      </c>
      <c r="AO13" s="21">
        <v>9.5613450647245701E-3</v>
      </c>
      <c r="AP13" s="21"/>
      <c r="AQ13" s="21">
        <v>3.2552015440334399E-3</v>
      </c>
      <c r="AR13" s="21">
        <v>7.35840110101938E-3</v>
      </c>
      <c r="AS13" s="21"/>
      <c r="AT13" s="21">
        <v>3.5745289118419002E-3</v>
      </c>
      <c r="AU13" s="21">
        <v>1.27158038797904E-2</v>
      </c>
      <c r="AV13" s="21"/>
      <c r="AW13" s="21">
        <v>7.38164527565694E-3</v>
      </c>
      <c r="AX13" s="21">
        <v>2.78648882968915E-3</v>
      </c>
      <c r="AY13" s="21"/>
      <c r="AZ13" s="21">
        <v>3.8022142011593001E-3</v>
      </c>
      <c r="BA13" s="21">
        <v>7.2186789706012696E-3</v>
      </c>
    </row>
    <row r="14" spans="2:53" x14ac:dyDescent="0.35">
      <c r="B14" s="25" t="s">
        <v>90</v>
      </c>
      <c r="C14" s="27">
        <v>0.92452795307111102</v>
      </c>
      <c r="D14" s="27">
        <v>0.93866543541929903</v>
      </c>
      <c r="E14" s="27">
        <v>0.91032257150404206</v>
      </c>
      <c r="F14" s="27"/>
      <c r="G14" s="27">
        <v>0.88615597711348904</v>
      </c>
      <c r="H14" s="27">
        <v>0.96343862055820195</v>
      </c>
      <c r="I14" s="27">
        <v>0.94364127636108497</v>
      </c>
      <c r="J14" s="27">
        <v>0.92771376270470496</v>
      </c>
      <c r="K14" s="27">
        <v>0.87558000363099597</v>
      </c>
      <c r="L14" s="27">
        <v>0.85675221639110299</v>
      </c>
      <c r="M14" s="27"/>
      <c r="N14" s="27">
        <v>0.94187081847746501</v>
      </c>
      <c r="O14" s="27">
        <v>0.89804680445797602</v>
      </c>
      <c r="P14" s="27">
        <v>0.87762530174315101</v>
      </c>
      <c r="Q14" s="27">
        <v>0.86033216111754895</v>
      </c>
      <c r="R14" s="27"/>
      <c r="S14" s="27">
        <v>0.955899350851799</v>
      </c>
      <c r="T14" s="27">
        <v>0.91977795175101895</v>
      </c>
      <c r="U14" s="27">
        <v>0.92660058515506905</v>
      </c>
      <c r="V14" s="27">
        <v>0.88276100560844195</v>
      </c>
      <c r="W14" s="27">
        <v>0.91062570085191497</v>
      </c>
      <c r="X14" s="27">
        <v>0.94699336088715802</v>
      </c>
      <c r="Y14" s="27">
        <v>0.91899606831637104</v>
      </c>
      <c r="Z14" s="27">
        <v>0.92016181674701203</v>
      </c>
      <c r="AA14" s="27">
        <v>0.92376305563985295</v>
      </c>
      <c r="AB14" s="27"/>
      <c r="AC14" s="27">
        <v>0.94733095063525896</v>
      </c>
      <c r="AD14" s="27">
        <v>0.90528538174548301</v>
      </c>
      <c r="AE14" s="27">
        <v>0.92055271542348105</v>
      </c>
      <c r="AF14" s="27">
        <v>0.934276855971655</v>
      </c>
      <c r="AG14" s="27">
        <v>0.95753924027290305</v>
      </c>
      <c r="AH14" s="27">
        <v>0.90663276140088001</v>
      </c>
      <c r="AI14" s="27">
        <v>0.923280359375791</v>
      </c>
      <c r="AJ14" s="27">
        <v>0.97667982604627501</v>
      </c>
      <c r="AK14" s="27">
        <v>0.96534711471179302</v>
      </c>
      <c r="AL14" s="27">
        <v>0.84240017368187803</v>
      </c>
      <c r="AM14" s="27"/>
      <c r="AN14" s="27">
        <v>0.96156103145823402</v>
      </c>
      <c r="AO14" s="27">
        <v>0.87839252847749205</v>
      </c>
      <c r="AP14" s="27"/>
      <c r="AQ14" s="27">
        <v>0.95593472727540496</v>
      </c>
      <c r="AR14" s="27">
        <v>0.88481117362831396</v>
      </c>
      <c r="AS14" s="27"/>
      <c r="AT14" s="27">
        <v>0.93318835534891498</v>
      </c>
      <c r="AU14" s="27">
        <v>0.87928736488287096</v>
      </c>
      <c r="AV14" s="27"/>
      <c r="AW14" s="27">
        <v>0.91649484105390799</v>
      </c>
      <c r="AX14" s="27">
        <v>0.93427554632718002</v>
      </c>
      <c r="AY14" s="27"/>
      <c r="AZ14" s="27">
        <v>0.95493079228076105</v>
      </c>
      <c r="BA14" s="27">
        <v>0.89484461267942605</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A19"/>
  <sheetViews>
    <sheetView showGridLines="0" workbookViewId="0">
      <pane xSplit="2" topLeftCell="C1" activePane="topRight" state="frozen"/>
      <selection activeCell="BF8" sqref="BF8"/>
      <selection pane="topRight" activeCell="BF8" sqref="B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0.71469263169277897</v>
      </c>
      <c r="D9" s="17">
        <v>0.70730390642877194</v>
      </c>
      <c r="E9" s="17">
        <v>0.72182467618492696</v>
      </c>
      <c r="F9" s="17"/>
      <c r="G9" s="17">
        <v>0.70309037984609501</v>
      </c>
      <c r="H9" s="17">
        <v>0.77809404959795203</v>
      </c>
      <c r="I9" s="17">
        <v>0.698114761025459</v>
      </c>
      <c r="J9" s="17">
        <v>0.71139889155475999</v>
      </c>
      <c r="K9" s="17">
        <v>0.69713188002379201</v>
      </c>
      <c r="L9" s="17">
        <v>0.64601057127853101</v>
      </c>
      <c r="M9" s="17"/>
      <c r="N9" s="17">
        <v>0.73523875279120499</v>
      </c>
      <c r="O9" s="17">
        <v>0.67797093719819701</v>
      </c>
      <c r="P9" s="17">
        <v>0.68039620371193199</v>
      </c>
      <c r="Q9" s="17">
        <v>0.56540707916756205</v>
      </c>
      <c r="R9" s="17"/>
      <c r="S9" s="17">
        <v>0.74006950642575098</v>
      </c>
      <c r="T9" s="17">
        <v>0.70671143585919005</v>
      </c>
      <c r="U9" s="17">
        <v>0.68672797623060999</v>
      </c>
      <c r="V9" s="17">
        <v>0.693820193934504</v>
      </c>
      <c r="W9" s="17">
        <v>0.68326863755343703</v>
      </c>
      <c r="X9" s="17">
        <v>0.71922214817614505</v>
      </c>
      <c r="Y9" s="17">
        <v>0.708011120282377</v>
      </c>
      <c r="Z9" s="17">
        <v>0.71718647619728904</v>
      </c>
      <c r="AA9" s="17">
        <v>0.754866454047883</v>
      </c>
      <c r="AB9" s="17"/>
      <c r="AC9" s="17">
        <v>0.72174061377287402</v>
      </c>
      <c r="AD9" s="17">
        <v>0.75493685160693302</v>
      </c>
      <c r="AE9" s="17">
        <v>0.70701069412213702</v>
      </c>
      <c r="AF9" s="17">
        <v>0.674441196970607</v>
      </c>
      <c r="AG9" s="17">
        <v>0.65085995906822602</v>
      </c>
      <c r="AH9" s="17">
        <v>0.71985873198677097</v>
      </c>
      <c r="AI9" s="17">
        <v>0.79267877354089999</v>
      </c>
      <c r="AJ9" s="17">
        <v>0.77509766385132906</v>
      </c>
      <c r="AK9" s="17">
        <v>0.74261203432433098</v>
      </c>
      <c r="AL9" s="17">
        <v>0.62830292936525001</v>
      </c>
      <c r="AM9" s="17"/>
      <c r="AN9" s="17">
        <v>0.72185030446217702</v>
      </c>
      <c r="AO9" s="17">
        <v>0.71040251912999997</v>
      </c>
      <c r="AP9" s="17"/>
      <c r="AQ9" s="17">
        <v>0.71958135097764897</v>
      </c>
      <c r="AR9" s="17">
        <v>0.71849179886396397</v>
      </c>
      <c r="AS9" s="17"/>
      <c r="AT9" s="17">
        <v>0.74057429138840503</v>
      </c>
      <c r="AU9" s="17">
        <v>0.57668971416346104</v>
      </c>
      <c r="AV9" s="17"/>
      <c r="AW9" s="17">
        <v>0.68180308577784698</v>
      </c>
      <c r="AX9" s="17">
        <v>0.75599765432281196</v>
      </c>
      <c r="AY9" s="17"/>
      <c r="AZ9" s="17">
        <v>0.721176623336795</v>
      </c>
      <c r="BA9" s="17">
        <v>0.70836208704400705</v>
      </c>
    </row>
    <row r="10" spans="2:53" x14ac:dyDescent="0.35">
      <c r="B10" s="18" t="s">
        <v>87</v>
      </c>
      <c r="C10" s="17">
        <v>0.20833687622986199</v>
      </c>
      <c r="D10" s="17">
        <v>0.21763105292853799</v>
      </c>
      <c r="E10" s="17">
        <v>0.19923013278565199</v>
      </c>
      <c r="F10" s="17"/>
      <c r="G10" s="17">
        <v>0.21651102415801499</v>
      </c>
      <c r="H10" s="17">
        <v>0.187268697049395</v>
      </c>
      <c r="I10" s="17">
        <v>0.24548013709451599</v>
      </c>
      <c r="J10" s="17">
        <v>0.21455130224623201</v>
      </c>
      <c r="K10" s="17">
        <v>0.17370953324333599</v>
      </c>
      <c r="L10" s="17">
        <v>0.17867182829699901</v>
      </c>
      <c r="M10" s="17"/>
      <c r="N10" s="17">
        <v>0.208580614838628</v>
      </c>
      <c r="O10" s="17">
        <v>0.20763200493071499</v>
      </c>
      <c r="P10" s="17">
        <v>0.183428103802663</v>
      </c>
      <c r="Q10" s="17">
        <v>0.259036989979955</v>
      </c>
      <c r="R10" s="17"/>
      <c r="S10" s="17">
        <v>0.20654237499168801</v>
      </c>
      <c r="T10" s="17">
        <v>0.19003267101562599</v>
      </c>
      <c r="U10" s="17">
        <v>0.21199809431906899</v>
      </c>
      <c r="V10" s="17">
        <v>0.22681596312031099</v>
      </c>
      <c r="W10" s="17">
        <v>0.22752812660691801</v>
      </c>
      <c r="X10" s="17">
        <v>0.20625389578928599</v>
      </c>
      <c r="Y10" s="17">
        <v>0.21758648322093099</v>
      </c>
      <c r="Z10" s="17">
        <v>0.25642698997105201</v>
      </c>
      <c r="AA10" s="17">
        <v>0.177367373041416</v>
      </c>
      <c r="AB10" s="17"/>
      <c r="AC10" s="17">
        <v>0.196843673430911</v>
      </c>
      <c r="AD10" s="17">
        <v>0.16455689022526099</v>
      </c>
      <c r="AE10" s="17">
        <v>0.23648134231991499</v>
      </c>
      <c r="AF10" s="17">
        <v>0.27426625131156401</v>
      </c>
      <c r="AG10" s="17">
        <v>0.23472925216438201</v>
      </c>
      <c r="AH10" s="17">
        <v>0.215195564144155</v>
      </c>
      <c r="AI10" s="17">
        <v>0.115132903913198</v>
      </c>
      <c r="AJ10" s="17">
        <v>0.21620656226105001</v>
      </c>
      <c r="AK10" s="17">
        <v>0.22200203886627201</v>
      </c>
      <c r="AL10" s="17">
        <v>0.24097036539352701</v>
      </c>
      <c r="AM10" s="17"/>
      <c r="AN10" s="17">
        <v>0.23569762318556001</v>
      </c>
      <c r="AO10" s="17">
        <v>0.173180894168771</v>
      </c>
      <c r="AP10" s="17"/>
      <c r="AQ10" s="17">
        <v>0.223741294387791</v>
      </c>
      <c r="AR10" s="17">
        <v>0.18356325876344601</v>
      </c>
      <c r="AS10" s="17"/>
      <c r="AT10" s="17">
        <v>0.20785235153582199</v>
      </c>
      <c r="AU10" s="17">
        <v>0.20831114778662099</v>
      </c>
      <c r="AV10" s="17"/>
      <c r="AW10" s="17">
        <v>0.20430229508233799</v>
      </c>
      <c r="AX10" s="17">
        <v>0.21405445514077701</v>
      </c>
      <c r="AY10" s="17"/>
      <c r="AZ10" s="17">
        <v>0.23806853161018399</v>
      </c>
      <c r="BA10" s="17">
        <v>0.17930883575717299</v>
      </c>
    </row>
    <row r="11" spans="2:53" x14ac:dyDescent="0.35">
      <c r="B11" s="18" t="s">
        <v>88</v>
      </c>
      <c r="C11" s="17">
        <v>3.83112502162615E-2</v>
      </c>
      <c r="D11" s="17">
        <v>4.09004623855053E-2</v>
      </c>
      <c r="E11" s="17">
        <v>3.5756505326494402E-2</v>
      </c>
      <c r="F11" s="17"/>
      <c r="G11" s="17">
        <v>5.2977727465068097E-2</v>
      </c>
      <c r="H11" s="17">
        <v>2.1081515072772901E-2</v>
      </c>
      <c r="I11" s="17">
        <v>3.44572035211341E-2</v>
      </c>
      <c r="J11" s="17">
        <v>4.6362752103443101E-2</v>
      </c>
      <c r="K11" s="17">
        <v>2.5890352494220201E-2</v>
      </c>
      <c r="L11" s="17">
        <v>9.3084278779829804E-2</v>
      </c>
      <c r="M11" s="17"/>
      <c r="N11" s="17">
        <v>3.4821806936805297E-2</v>
      </c>
      <c r="O11" s="17">
        <v>5.3562585362490499E-2</v>
      </c>
      <c r="P11" s="17">
        <v>4.3818127850772499E-2</v>
      </c>
      <c r="Q11" s="17">
        <v>5.1270661285436003E-2</v>
      </c>
      <c r="R11" s="17"/>
      <c r="S11" s="17">
        <v>3.4813179149112403E-2</v>
      </c>
      <c r="T11" s="17">
        <v>4.87264999693253E-2</v>
      </c>
      <c r="U11" s="17">
        <v>4.8129300946050897E-2</v>
      </c>
      <c r="V11" s="17">
        <v>4.5247204448865798E-2</v>
      </c>
      <c r="W11" s="17">
        <v>5.1253371526239197E-2</v>
      </c>
      <c r="X11" s="17">
        <v>2.93144530107417E-2</v>
      </c>
      <c r="Y11" s="17">
        <v>2.76258362459097E-2</v>
      </c>
      <c r="Z11" s="17">
        <v>1.75910224083543E-2</v>
      </c>
      <c r="AA11" s="17">
        <v>3.05207193059048E-2</v>
      </c>
      <c r="AB11" s="17"/>
      <c r="AC11" s="17">
        <v>5.0458961649613297E-2</v>
      </c>
      <c r="AD11" s="17">
        <v>3.3584014386499397E-2</v>
      </c>
      <c r="AE11" s="17">
        <v>4.2850280215757403E-2</v>
      </c>
      <c r="AF11" s="17">
        <v>3.5740943997159401E-2</v>
      </c>
      <c r="AG11" s="17">
        <v>4.2460759727097203E-2</v>
      </c>
      <c r="AH11" s="17">
        <v>0</v>
      </c>
      <c r="AI11" s="17">
        <v>3.95239303911947E-2</v>
      </c>
      <c r="AJ11" s="17">
        <v>8.6957738876206406E-3</v>
      </c>
      <c r="AK11" s="17">
        <v>1.39208721025974E-2</v>
      </c>
      <c r="AL11" s="17">
        <v>5.3424942145619103E-2</v>
      </c>
      <c r="AM11" s="17"/>
      <c r="AN11" s="17">
        <v>3.02385365843795E-2</v>
      </c>
      <c r="AO11" s="17">
        <v>4.49710041191414E-2</v>
      </c>
      <c r="AP11" s="17"/>
      <c r="AQ11" s="17">
        <v>3.7378040323435897E-2</v>
      </c>
      <c r="AR11" s="17">
        <v>3.4998883036385098E-2</v>
      </c>
      <c r="AS11" s="17"/>
      <c r="AT11" s="17">
        <v>3.1870502824585201E-2</v>
      </c>
      <c r="AU11" s="17">
        <v>6.8521421047346098E-2</v>
      </c>
      <c r="AV11" s="17"/>
      <c r="AW11" s="17">
        <v>5.09131145573017E-2</v>
      </c>
      <c r="AX11" s="17">
        <v>2.0416209106770399E-2</v>
      </c>
      <c r="AY11" s="17"/>
      <c r="AZ11" s="17">
        <v>2.82599069962838E-2</v>
      </c>
      <c r="BA11" s="17">
        <v>4.8124723232214298E-2</v>
      </c>
    </row>
    <row r="12" spans="2:53" x14ac:dyDescent="0.35">
      <c r="B12" s="18" t="s">
        <v>89</v>
      </c>
      <c r="C12" s="17">
        <v>3.2602186964064403E-2</v>
      </c>
      <c r="D12" s="17">
        <v>3.0216324350137699E-2</v>
      </c>
      <c r="E12" s="17">
        <v>3.5017380539004501E-2</v>
      </c>
      <c r="F12" s="17"/>
      <c r="G12" s="17">
        <v>2.74208685308223E-2</v>
      </c>
      <c r="H12" s="17">
        <v>8.3686528834058908E-3</v>
      </c>
      <c r="I12" s="17">
        <v>1.85059777663985E-2</v>
      </c>
      <c r="J12" s="17">
        <v>2.33394920915019E-2</v>
      </c>
      <c r="K12" s="17">
        <v>8.7598853903177301E-2</v>
      </c>
      <c r="L12" s="17">
        <v>7.4326038449094398E-2</v>
      </c>
      <c r="M12" s="17"/>
      <c r="N12" s="17">
        <v>1.87252737443191E-2</v>
      </c>
      <c r="O12" s="17">
        <v>3.9988044830546597E-2</v>
      </c>
      <c r="P12" s="17">
        <v>8.9136275084558805E-2</v>
      </c>
      <c r="Q12" s="17">
        <v>9.5226875167991096E-2</v>
      </c>
      <c r="R12" s="17"/>
      <c r="S12" s="17">
        <v>1.6238239130864501E-2</v>
      </c>
      <c r="T12" s="17">
        <v>4.2923613325114802E-2</v>
      </c>
      <c r="U12" s="17">
        <v>4.5524900675365902E-2</v>
      </c>
      <c r="V12" s="17">
        <v>2.46478488554394E-2</v>
      </c>
      <c r="W12" s="17">
        <v>2.6778076939971401E-2</v>
      </c>
      <c r="X12" s="17">
        <v>3.9286455440074301E-2</v>
      </c>
      <c r="Y12" s="17">
        <v>4.2539006539819603E-2</v>
      </c>
      <c r="Z12" s="17">
        <v>8.7955114233041407E-3</v>
      </c>
      <c r="AA12" s="17">
        <v>3.7245453604796898E-2</v>
      </c>
      <c r="AB12" s="17"/>
      <c r="AC12" s="17">
        <v>2.7767300828245099E-2</v>
      </c>
      <c r="AD12" s="17">
        <v>4.6922243781307098E-2</v>
      </c>
      <c r="AE12" s="17">
        <v>1.36576833421908E-2</v>
      </c>
      <c r="AF12" s="17">
        <v>8.2182967290802007E-3</v>
      </c>
      <c r="AG12" s="17">
        <v>7.1950029040295599E-2</v>
      </c>
      <c r="AH12" s="17">
        <v>3.2187527394489698E-2</v>
      </c>
      <c r="AI12" s="17">
        <v>4.9681068448155001E-2</v>
      </c>
      <c r="AJ12" s="17">
        <v>0</v>
      </c>
      <c r="AK12" s="17">
        <v>2.1465054706799699E-2</v>
      </c>
      <c r="AL12" s="17">
        <v>5.9372389197527901E-2</v>
      </c>
      <c r="AM12" s="17"/>
      <c r="AN12" s="17">
        <v>9.3798137688193492E-3</v>
      </c>
      <c r="AO12" s="17">
        <v>6.0786402436476303E-2</v>
      </c>
      <c r="AP12" s="17"/>
      <c r="AQ12" s="17">
        <v>1.5829710832299101E-2</v>
      </c>
      <c r="AR12" s="17">
        <v>5.6074829789966897E-2</v>
      </c>
      <c r="AS12" s="17"/>
      <c r="AT12" s="17">
        <v>1.71090156489281E-2</v>
      </c>
      <c r="AU12" s="17">
        <v>0.12810734435725299</v>
      </c>
      <c r="AV12" s="17"/>
      <c r="AW12" s="17">
        <v>5.2904506572730499E-2</v>
      </c>
      <c r="AX12" s="17">
        <v>8.2909970272612502E-3</v>
      </c>
      <c r="AY12" s="17"/>
      <c r="AZ12" s="17">
        <v>1.052288779454E-2</v>
      </c>
      <c r="BA12" s="17">
        <v>5.4158968169249103E-2</v>
      </c>
    </row>
    <row r="13" spans="2:53" x14ac:dyDescent="0.35">
      <c r="B13" s="18" t="s">
        <v>69</v>
      </c>
      <c r="C13" s="21">
        <v>6.05705489703285E-3</v>
      </c>
      <c r="D13" s="21">
        <v>3.9482539070468401E-3</v>
      </c>
      <c r="E13" s="21">
        <v>8.1713051639222198E-3</v>
      </c>
      <c r="F13" s="21"/>
      <c r="G13" s="21">
        <v>0</v>
      </c>
      <c r="H13" s="21">
        <v>5.1870853964739397E-3</v>
      </c>
      <c r="I13" s="21">
        <v>3.4419205924918401E-3</v>
      </c>
      <c r="J13" s="21">
        <v>4.3475620040630504E-3</v>
      </c>
      <c r="K13" s="21">
        <v>1.56693803354747E-2</v>
      </c>
      <c r="L13" s="21">
        <v>7.9072831955459104E-3</v>
      </c>
      <c r="M13" s="21"/>
      <c r="N13" s="21">
        <v>2.6335516890428801E-3</v>
      </c>
      <c r="O13" s="21">
        <v>2.08464276780508E-2</v>
      </c>
      <c r="P13" s="21">
        <v>3.2212895500740302E-3</v>
      </c>
      <c r="Q13" s="21">
        <v>2.90583943990564E-2</v>
      </c>
      <c r="R13" s="21"/>
      <c r="S13" s="21">
        <v>2.3367003025841601E-3</v>
      </c>
      <c r="T13" s="21">
        <v>1.1605779830744199E-2</v>
      </c>
      <c r="U13" s="21">
        <v>7.6197278289039097E-3</v>
      </c>
      <c r="V13" s="21">
        <v>9.4687896408797607E-3</v>
      </c>
      <c r="W13" s="21">
        <v>1.11717873734343E-2</v>
      </c>
      <c r="X13" s="21">
        <v>5.9230475837527604E-3</v>
      </c>
      <c r="Y13" s="21">
        <v>4.2375537109624302E-3</v>
      </c>
      <c r="Z13" s="21">
        <v>0</v>
      </c>
      <c r="AA13" s="21">
        <v>0</v>
      </c>
      <c r="AB13" s="21"/>
      <c r="AC13" s="21">
        <v>3.1894503183564301E-3</v>
      </c>
      <c r="AD13" s="21">
        <v>0</v>
      </c>
      <c r="AE13" s="21">
        <v>0</v>
      </c>
      <c r="AF13" s="21">
        <v>7.3333109915898901E-3</v>
      </c>
      <c r="AG13" s="21">
        <v>0</v>
      </c>
      <c r="AH13" s="21">
        <v>3.2758176474584601E-2</v>
      </c>
      <c r="AI13" s="21">
        <v>2.9833237065530998E-3</v>
      </c>
      <c r="AJ13" s="21">
        <v>0</v>
      </c>
      <c r="AK13" s="21">
        <v>0</v>
      </c>
      <c r="AL13" s="21">
        <v>1.7929373898075598E-2</v>
      </c>
      <c r="AM13" s="21"/>
      <c r="AN13" s="21">
        <v>2.8337219990644601E-3</v>
      </c>
      <c r="AO13" s="21">
        <v>1.0659180145611199E-2</v>
      </c>
      <c r="AP13" s="21"/>
      <c r="AQ13" s="21">
        <v>3.4696034788254601E-3</v>
      </c>
      <c r="AR13" s="21">
        <v>6.8712295462380396E-3</v>
      </c>
      <c r="AS13" s="21"/>
      <c r="AT13" s="21">
        <v>2.5938386022595098E-3</v>
      </c>
      <c r="AU13" s="21">
        <v>1.83703726453181E-2</v>
      </c>
      <c r="AV13" s="21"/>
      <c r="AW13" s="21">
        <v>1.00769980097829E-2</v>
      </c>
      <c r="AX13" s="21">
        <v>1.2406844023794799E-3</v>
      </c>
      <c r="AY13" s="21"/>
      <c r="AZ13" s="21">
        <v>1.9720502621970401E-3</v>
      </c>
      <c r="BA13" s="21">
        <v>1.00453857973572E-2</v>
      </c>
    </row>
    <row r="14" spans="2:53" x14ac:dyDescent="0.35">
      <c r="B14" s="25" t="s">
        <v>90</v>
      </c>
      <c r="C14" s="27">
        <v>0.92302950792264105</v>
      </c>
      <c r="D14" s="27">
        <v>0.92493495935730996</v>
      </c>
      <c r="E14" s="27">
        <v>0.92105480897057901</v>
      </c>
      <c r="F14" s="27"/>
      <c r="G14" s="27">
        <v>0.91960140400410995</v>
      </c>
      <c r="H14" s="27">
        <v>0.965362746647347</v>
      </c>
      <c r="I14" s="27">
        <v>0.94359489811997599</v>
      </c>
      <c r="J14" s="27">
        <v>0.92595019380099197</v>
      </c>
      <c r="K14" s="27">
        <v>0.87084141326712805</v>
      </c>
      <c r="L14" s="27">
        <v>0.82468239957553002</v>
      </c>
      <c r="M14" s="27"/>
      <c r="N14" s="27">
        <v>0.94381936762983298</v>
      </c>
      <c r="O14" s="27">
        <v>0.885602942128912</v>
      </c>
      <c r="P14" s="27">
        <v>0.86382430751459505</v>
      </c>
      <c r="Q14" s="27">
        <v>0.824444069147517</v>
      </c>
      <c r="R14" s="27"/>
      <c r="S14" s="27">
        <v>0.94661188141743902</v>
      </c>
      <c r="T14" s="27">
        <v>0.89674410687481598</v>
      </c>
      <c r="U14" s="27">
        <v>0.89872607054967901</v>
      </c>
      <c r="V14" s="27">
        <v>0.92063615705481505</v>
      </c>
      <c r="W14" s="27">
        <v>0.91079676416035504</v>
      </c>
      <c r="X14" s="27">
        <v>0.92547604396543104</v>
      </c>
      <c r="Y14" s="27">
        <v>0.925597603503308</v>
      </c>
      <c r="Z14" s="27">
        <v>0.97361346616834199</v>
      </c>
      <c r="AA14" s="27">
        <v>0.93223382708929803</v>
      </c>
      <c r="AB14" s="27"/>
      <c r="AC14" s="27">
        <v>0.91858428720378504</v>
      </c>
      <c r="AD14" s="27">
        <v>0.91949374183219401</v>
      </c>
      <c r="AE14" s="27">
        <v>0.94349203644205204</v>
      </c>
      <c r="AF14" s="27">
        <v>0.94870744828217002</v>
      </c>
      <c r="AG14" s="27">
        <v>0.88558921123260703</v>
      </c>
      <c r="AH14" s="27">
        <v>0.93505429613092605</v>
      </c>
      <c r="AI14" s="27">
        <v>0.90781167745409697</v>
      </c>
      <c r="AJ14" s="27">
        <v>0.99130422611237901</v>
      </c>
      <c r="AK14" s="27">
        <v>0.96461407319060299</v>
      </c>
      <c r="AL14" s="27">
        <v>0.86927329475877702</v>
      </c>
      <c r="AM14" s="27"/>
      <c r="AN14" s="27">
        <v>0.957547927647737</v>
      </c>
      <c r="AO14" s="27">
        <v>0.88358341329877099</v>
      </c>
      <c r="AP14" s="27"/>
      <c r="AQ14" s="27">
        <v>0.94332264536543997</v>
      </c>
      <c r="AR14" s="27">
        <v>0.90205505762741001</v>
      </c>
      <c r="AS14" s="27"/>
      <c r="AT14" s="27">
        <v>0.94842664292422696</v>
      </c>
      <c r="AU14" s="27">
        <v>0.78500086195008301</v>
      </c>
      <c r="AV14" s="27"/>
      <c r="AW14" s="27">
        <v>0.88610538086018498</v>
      </c>
      <c r="AX14" s="27">
        <v>0.970052109463589</v>
      </c>
      <c r="AY14" s="27"/>
      <c r="AZ14" s="27">
        <v>0.95924515494697904</v>
      </c>
      <c r="BA14" s="27">
        <v>0.88767092280117998</v>
      </c>
    </row>
    <row r="15" spans="2:53" x14ac:dyDescent="0.35">
      <c r="B15" s="2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A19"/>
  <sheetViews>
    <sheetView showGridLines="0" workbookViewId="0">
      <pane xSplit="2" topLeftCell="C1" activePane="topRight" state="frozen"/>
      <selection activeCell="BF8" sqref="BF8"/>
      <selection pane="topRight" activeCell="BF8" sqref="B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99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0.43179424345534301</v>
      </c>
      <c r="D9" s="17">
        <v>0.42592074001679397</v>
      </c>
      <c r="E9" s="17">
        <v>0.437516760137238</v>
      </c>
      <c r="F9" s="17"/>
      <c r="G9" s="17">
        <v>0.56726764011557895</v>
      </c>
      <c r="H9" s="17">
        <v>0.51986329151377098</v>
      </c>
      <c r="I9" s="17">
        <v>0.45196641592609699</v>
      </c>
      <c r="J9" s="17">
        <v>0.39057164602245598</v>
      </c>
      <c r="K9" s="17">
        <v>0.34736651024219101</v>
      </c>
      <c r="L9" s="17">
        <v>0.30706328735527599</v>
      </c>
      <c r="M9" s="17"/>
      <c r="N9" s="17">
        <v>0.44552241612238702</v>
      </c>
      <c r="O9" s="17">
        <v>0.33461331046404702</v>
      </c>
      <c r="P9" s="17">
        <v>0.43648211388214198</v>
      </c>
      <c r="Q9" s="17">
        <v>0.44084937662460899</v>
      </c>
      <c r="R9" s="17"/>
      <c r="S9" s="17">
        <v>0.53405918142814901</v>
      </c>
      <c r="T9" s="17">
        <v>0.37271379979418401</v>
      </c>
      <c r="U9" s="17">
        <v>0.39409768772048698</v>
      </c>
      <c r="V9" s="17">
        <v>0.42356378705446102</v>
      </c>
      <c r="W9" s="17">
        <v>0.46426738379933502</v>
      </c>
      <c r="X9" s="17">
        <v>0.43327317274027999</v>
      </c>
      <c r="Y9" s="17">
        <v>0.41822275534248299</v>
      </c>
      <c r="Z9" s="17">
        <v>0.38024272490138999</v>
      </c>
      <c r="AA9" s="17">
        <v>0.42114399884238801</v>
      </c>
      <c r="AB9" s="17"/>
      <c r="AC9" s="17">
        <v>0.46059531052906499</v>
      </c>
      <c r="AD9" s="17">
        <v>0.30844941227367501</v>
      </c>
      <c r="AE9" s="17">
        <v>0.51357241189674896</v>
      </c>
      <c r="AF9" s="17">
        <v>0.47967570692586697</v>
      </c>
      <c r="AG9" s="17">
        <v>0.38181187292404001</v>
      </c>
      <c r="AH9" s="17">
        <v>0.40711398892014999</v>
      </c>
      <c r="AI9" s="17">
        <v>0.39617139993914902</v>
      </c>
      <c r="AJ9" s="17">
        <v>0.373166044688169</v>
      </c>
      <c r="AK9" s="17">
        <v>0.40795411859657899</v>
      </c>
      <c r="AL9" s="17">
        <v>0.31861593560962997</v>
      </c>
      <c r="AM9" s="17"/>
      <c r="AN9" s="17">
        <v>0.49486586581826197</v>
      </c>
      <c r="AO9" s="17">
        <v>0.35173485788629699</v>
      </c>
      <c r="AP9" s="17"/>
      <c r="AQ9" s="17">
        <v>0.48932071930729298</v>
      </c>
      <c r="AR9" s="17">
        <v>0.35793300757037999</v>
      </c>
      <c r="AS9" s="17"/>
      <c r="AT9" s="17">
        <v>0.43752376294937201</v>
      </c>
      <c r="AU9" s="17">
        <v>0.39134536814711002</v>
      </c>
      <c r="AV9" s="17"/>
      <c r="AW9" s="17">
        <v>0.45984340873348101</v>
      </c>
      <c r="AX9" s="17">
        <v>0.39847341676557002</v>
      </c>
      <c r="AY9" s="17"/>
      <c r="AZ9" s="17">
        <v>0.52368618070226403</v>
      </c>
      <c r="BA9" s="17">
        <v>0.342076976138879</v>
      </c>
    </row>
    <row r="10" spans="2:53" x14ac:dyDescent="0.35">
      <c r="B10" s="18" t="s">
        <v>87</v>
      </c>
      <c r="C10" s="17">
        <v>0.36272635023694599</v>
      </c>
      <c r="D10" s="17">
        <v>0.38089062533051699</v>
      </c>
      <c r="E10" s="17">
        <v>0.34452819976361498</v>
      </c>
      <c r="F10" s="17"/>
      <c r="G10" s="17">
        <v>0.281511902437862</v>
      </c>
      <c r="H10" s="17">
        <v>0.33337820037337801</v>
      </c>
      <c r="I10" s="17">
        <v>0.37695595351554501</v>
      </c>
      <c r="J10" s="17">
        <v>0.38680035121636402</v>
      </c>
      <c r="K10" s="17">
        <v>0.35462410812867801</v>
      </c>
      <c r="L10" s="17">
        <v>0.39327064197316097</v>
      </c>
      <c r="M10" s="17"/>
      <c r="N10" s="17">
        <v>0.37485692361819201</v>
      </c>
      <c r="O10" s="17">
        <v>0.35487250914259599</v>
      </c>
      <c r="P10" s="17">
        <v>0.29576338876875602</v>
      </c>
      <c r="Q10" s="17">
        <v>0.34679590752407802</v>
      </c>
      <c r="R10" s="17"/>
      <c r="S10" s="17">
        <v>0.33769158892170098</v>
      </c>
      <c r="T10" s="17">
        <v>0.406954106433846</v>
      </c>
      <c r="U10" s="17">
        <v>0.31288507659408599</v>
      </c>
      <c r="V10" s="17">
        <v>0.33444118456252298</v>
      </c>
      <c r="W10" s="17">
        <v>0.32790315277168602</v>
      </c>
      <c r="X10" s="17">
        <v>0.366546354549382</v>
      </c>
      <c r="Y10" s="17">
        <v>0.36859178681771598</v>
      </c>
      <c r="Z10" s="17">
        <v>0.42489886658557202</v>
      </c>
      <c r="AA10" s="17">
        <v>0.39411535977733098</v>
      </c>
      <c r="AB10" s="17"/>
      <c r="AC10" s="17">
        <v>0.35561851695409402</v>
      </c>
      <c r="AD10" s="17">
        <v>0.38109538297530299</v>
      </c>
      <c r="AE10" s="17">
        <v>0.33012428839038499</v>
      </c>
      <c r="AF10" s="17">
        <v>0.38486176960495799</v>
      </c>
      <c r="AG10" s="17">
        <v>0.46709426295954198</v>
      </c>
      <c r="AH10" s="17">
        <v>0.38266210110719201</v>
      </c>
      <c r="AI10" s="17">
        <v>0.37176048996606398</v>
      </c>
      <c r="AJ10" s="17">
        <v>0.37386741237772197</v>
      </c>
      <c r="AK10" s="17">
        <v>0.36110714294586299</v>
      </c>
      <c r="AL10" s="17">
        <v>0.41733744047198401</v>
      </c>
      <c r="AM10" s="17"/>
      <c r="AN10" s="17">
        <v>0.35506845917839502</v>
      </c>
      <c r="AO10" s="17">
        <v>0.37026693248055897</v>
      </c>
      <c r="AP10" s="17"/>
      <c r="AQ10" s="17">
        <v>0.36040107153272299</v>
      </c>
      <c r="AR10" s="17">
        <v>0.36298360762201798</v>
      </c>
      <c r="AS10" s="17"/>
      <c r="AT10" s="17">
        <v>0.36520459131433203</v>
      </c>
      <c r="AU10" s="17">
        <v>0.36198029291577999</v>
      </c>
      <c r="AV10" s="17"/>
      <c r="AW10" s="17">
        <v>0.35887657239085202</v>
      </c>
      <c r="AX10" s="17">
        <v>0.36855415910849698</v>
      </c>
      <c r="AY10" s="17"/>
      <c r="AZ10" s="17">
        <v>0.35703357415060999</v>
      </c>
      <c r="BA10" s="17">
        <v>0.36828440385092398</v>
      </c>
    </row>
    <row r="11" spans="2:53" x14ac:dyDescent="0.35">
      <c r="B11" s="18" t="s">
        <v>88</v>
      </c>
      <c r="C11" s="17">
        <v>0.14427978249548201</v>
      </c>
      <c r="D11" s="17">
        <v>0.13820501192697299</v>
      </c>
      <c r="E11" s="17">
        <v>0.150484356230076</v>
      </c>
      <c r="F11" s="17"/>
      <c r="G11" s="17">
        <v>0.131492333789025</v>
      </c>
      <c r="H11" s="17">
        <v>0.11634857501045801</v>
      </c>
      <c r="I11" s="17">
        <v>0.13325158821848701</v>
      </c>
      <c r="J11" s="17">
        <v>0.15027254628773501</v>
      </c>
      <c r="K11" s="17">
        <v>0.201243219784531</v>
      </c>
      <c r="L11" s="17">
        <v>0.14183169931085601</v>
      </c>
      <c r="M11" s="17"/>
      <c r="N11" s="17">
        <v>0.12938590624812901</v>
      </c>
      <c r="O11" s="17">
        <v>0.214974868400585</v>
      </c>
      <c r="P11" s="17">
        <v>0.16389259063618</v>
      </c>
      <c r="Q11" s="17">
        <v>0.177223757240344</v>
      </c>
      <c r="R11" s="17"/>
      <c r="S11" s="17">
        <v>0.107396921145436</v>
      </c>
      <c r="T11" s="17">
        <v>0.14489452715016199</v>
      </c>
      <c r="U11" s="17">
        <v>0.21981129333858501</v>
      </c>
      <c r="V11" s="17">
        <v>0.17029321047943399</v>
      </c>
      <c r="W11" s="17">
        <v>0.143101521509955</v>
      </c>
      <c r="X11" s="17">
        <v>0.13532773631353501</v>
      </c>
      <c r="Y11" s="17">
        <v>0.134218568189092</v>
      </c>
      <c r="Z11" s="17">
        <v>0.137178651474612</v>
      </c>
      <c r="AA11" s="17">
        <v>0.12706157127336201</v>
      </c>
      <c r="AB11" s="17"/>
      <c r="AC11" s="17">
        <v>0.146083369646197</v>
      </c>
      <c r="AD11" s="17">
        <v>0.17941077773085701</v>
      </c>
      <c r="AE11" s="17">
        <v>0.12294397719071</v>
      </c>
      <c r="AF11" s="17">
        <v>9.7333052292373198E-2</v>
      </c>
      <c r="AG11" s="17">
        <v>0.11071460816936</v>
      </c>
      <c r="AH11" s="17">
        <v>0.17600370407159999</v>
      </c>
      <c r="AI11" s="17">
        <v>0.15851587667658101</v>
      </c>
      <c r="AJ11" s="17">
        <v>0.21559289912864599</v>
      </c>
      <c r="AK11" s="17">
        <v>0.20789101684604899</v>
      </c>
      <c r="AL11" s="17">
        <v>0.188934338303205</v>
      </c>
      <c r="AM11" s="17"/>
      <c r="AN11" s="17">
        <v>0.121451960006878</v>
      </c>
      <c r="AO11" s="17">
        <v>0.17027596177641299</v>
      </c>
      <c r="AP11" s="17"/>
      <c r="AQ11" s="17">
        <v>0.121531709597615</v>
      </c>
      <c r="AR11" s="17">
        <v>0.17247431737853899</v>
      </c>
      <c r="AS11" s="17"/>
      <c r="AT11" s="17">
        <v>0.14200685162844401</v>
      </c>
      <c r="AU11" s="17">
        <v>0.15473372708677899</v>
      </c>
      <c r="AV11" s="17"/>
      <c r="AW11" s="17">
        <v>0.118153477288428</v>
      </c>
      <c r="AX11" s="17">
        <v>0.17626081215835801</v>
      </c>
      <c r="AY11" s="17"/>
      <c r="AZ11" s="17">
        <v>9.5549430836596005E-2</v>
      </c>
      <c r="BA11" s="17">
        <v>0.19185690533334199</v>
      </c>
    </row>
    <row r="12" spans="2:53" x14ac:dyDescent="0.35">
      <c r="B12" s="18" t="s">
        <v>89</v>
      </c>
      <c r="C12" s="17">
        <v>5.5462474090927201E-2</v>
      </c>
      <c r="D12" s="17">
        <v>5.00157529899979E-2</v>
      </c>
      <c r="E12" s="17">
        <v>6.0959092670203503E-2</v>
      </c>
      <c r="F12" s="17"/>
      <c r="G12" s="17">
        <v>1.1240376978974599E-2</v>
      </c>
      <c r="H12" s="17">
        <v>2.8699986445281801E-2</v>
      </c>
      <c r="I12" s="17">
        <v>3.02418837829493E-2</v>
      </c>
      <c r="J12" s="17">
        <v>6.9855620395658694E-2</v>
      </c>
      <c r="K12" s="17">
        <v>8.9137085181474202E-2</v>
      </c>
      <c r="L12" s="17">
        <v>0.143393304848354</v>
      </c>
      <c r="M12" s="17"/>
      <c r="N12" s="17">
        <v>4.6687151675472403E-2</v>
      </c>
      <c r="O12" s="17">
        <v>8.6294192147370302E-2</v>
      </c>
      <c r="P12" s="17">
        <v>9.1967780072891997E-2</v>
      </c>
      <c r="Q12" s="17">
        <v>2.4746073415585799E-2</v>
      </c>
      <c r="R12" s="17"/>
      <c r="S12" s="17">
        <v>1.8515608202129399E-2</v>
      </c>
      <c r="T12" s="17">
        <v>6.0332281462626099E-2</v>
      </c>
      <c r="U12" s="17">
        <v>6.8190614328179397E-2</v>
      </c>
      <c r="V12" s="17">
        <v>7.1701817903581599E-2</v>
      </c>
      <c r="W12" s="17">
        <v>5.3556154545589998E-2</v>
      </c>
      <c r="X12" s="17">
        <v>5.8929688813049899E-2</v>
      </c>
      <c r="Y12" s="17">
        <v>7.0491782228784897E-2</v>
      </c>
      <c r="Z12" s="17">
        <v>5.76797570384259E-2</v>
      </c>
      <c r="AA12" s="17">
        <v>5.7679070106919403E-2</v>
      </c>
      <c r="AB12" s="17"/>
      <c r="AC12" s="17">
        <v>3.4513352552287199E-2</v>
      </c>
      <c r="AD12" s="17">
        <v>0.12077996286154601</v>
      </c>
      <c r="AE12" s="17">
        <v>3.3359322522155899E-2</v>
      </c>
      <c r="AF12" s="17">
        <v>3.0097774245817201E-2</v>
      </c>
      <c r="AG12" s="17">
        <v>4.03792559470584E-2</v>
      </c>
      <c r="AH12" s="17">
        <v>2.15615309564617E-2</v>
      </c>
      <c r="AI12" s="17">
        <v>7.0568909711653097E-2</v>
      </c>
      <c r="AJ12" s="17">
        <v>3.7373643805463E-2</v>
      </c>
      <c r="AK12" s="17">
        <v>2.3047721611509201E-2</v>
      </c>
      <c r="AL12" s="17">
        <v>5.7373822644404403E-2</v>
      </c>
      <c r="AM12" s="17"/>
      <c r="AN12" s="17">
        <v>2.4963839798549398E-2</v>
      </c>
      <c r="AO12" s="17">
        <v>9.8895140879637494E-2</v>
      </c>
      <c r="AP12" s="17"/>
      <c r="AQ12" s="17">
        <v>2.5204263455873399E-2</v>
      </c>
      <c r="AR12" s="17">
        <v>9.8226690249135995E-2</v>
      </c>
      <c r="AS12" s="17"/>
      <c r="AT12" s="17">
        <v>5.20440022140847E-2</v>
      </c>
      <c r="AU12" s="17">
        <v>7.3570239205013599E-2</v>
      </c>
      <c r="AV12" s="17"/>
      <c r="AW12" s="17">
        <v>5.6482738026961701E-2</v>
      </c>
      <c r="AX12" s="17">
        <v>5.20316112139537E-2</v>
      </c>
      <c r="AY12" s="17"/>
      <c r="AZ12" s="17">
        <v>1.9593331501619401E-2</v>
      </c>
      <c r="BA12" s="17">
        <v>9.0482754982928806E-2</v>
      </c>
    </row>
    <row r="13" spans="2:53" x14ac:dyDescent="0.35">
      <c r="B13" s="18" t="s">
        <v>69</v>
      </c>
      <c r="C13" s="21">
        <v>5.7371497213004998E-3</v>
      </c>
      <c r="D13" s="21">
        <v>4.9678697357179004E-3</v>
      </c>
      <c r="E13" s="21">
        <v>6.5115911988676304E-3</v>
      </c>
      <c r="F13" s="21"/>
      <c r="G13" s="21">
        <v>8.4877466785594005E-3</v>
      </c>
      <c r="H13" s="21">
        <v>1.70994665711104E-3</v>
      </c>
      <c r="I13" s="21">
        <v>7.5841585569219397E-3</v>
      </c>
      <c r="J13" s="21">
        <v>2.4998360777867198E-3</v>
      </c>
      <c r="K13" s="21">
        <v>7.62907666312503E-3</v>
      </c>
      <c r="L13" s="21">
        <v>1.44410665123531E-2</v>
      </c>
      <c r="M13" s="21"/>
      <c r="N13" s="21">
        <v>3.54760233581943E-3</v>
      </c>
      <c r="O13" s="21">
        <v>9.2451198454020205E-3</v>
      </c>
      <c r="P13" s="21">
        <v>1.1894126640029999E-2</v>
      </c>
      <c r="Q13" s="21">
        <v>1.0384885195383499E-2</v>
      </c>
      <c r="R13" s="21"/>
      <c r="S13" s="21">
        <v>2.3367003025841601E-3</v>
      </c>
      <c r="T13" s="21">
        <v>1.51052851591827E-2</v>
      </c>
      <c r="U13" s="21">
        <v>5.0153280186630601E-3</v>
      </c>
      <c r="V13" s="21">
        <v>0</v>
      </c>
      <c r="W13" s="21">
        <v>1.11717873734343E-2</v>
      </c>
      <c r="X13" s="21">
        <v>5.9230475837527604E-3</v>
      </c>
      <c r="Y13" s="21">
        <v>8.4751074219248709E-3</v>
      </c>
      <c r="Z13" s="21">
        <v>0</v>
      </c>
      <c r="AA13" s="21">
        <v>0</v>
      </c>
      <c r="AB13" s="21"/>
      <c r="AC13" s="21">
        <v>3.1894503183564301E-3</v>
      </c>
      <c r="AD13" s="21">
        <v>1.02644641586191E-2</v>
      </c>
      <c r="AE13" s="21">
        <v>0</v>
      </c>
      <c r="AF13" s="21">
        <v>8.0316969309840603E-3</v>
      </c>
      <c r="AG13" s="21">
        <v>0</v>
      </c>
      <c r="AH13" s="21">
        <v>1.26586749445963E-2</v>
      </c>
      <c r="AI13" s="21">
        <v>2.9833237065530998E-3</v>
      </c>
      <c r="AJ13" s="21">
        <v>0</v>
      </c>
      <c r="AK13" s="21">
        <v>0</v>
      </c>
      <c r="AL13" s="21">
        <v>1.7738462970775599E-2</v>
      </c>
      <c r="AM13" s="21"/>
      <c r="AN13" s="21">
        <v>3.64987519791546E-3</v>
      </c>
      <c r="AO13" s="21">
        <v>8.8271069770933207E-3</v>
      </c>
      <c r="AP13" s="21"/>
      <c r="AQ13" s="21">
        <v>3.54223610649625E-3</v>
      </c>
      <c r="AR13" s="21">
        <v>8.3823771799258397E-3</v>
      </c>
      <c r="AS13" s="21"/>
      <c r="AT13" s="21">
        <v>3.22079189376726E-3</v>
      </c>
      <c r="AU13" s="21">
        <v>1.83703726453181E-2</v>
      </c>
      <c r="AV13" s="21"/>
      <c r="AW13" s="21">
        <v>6.64380356027663E-3</v>
      </c>
      <c r="AX13" s="21">
        <v>4.6800007536216002E-3</v>
      </c>
      <c r="AY13" s="21"/>
      <c r="AZ13" s="21">
        <v>4.13748280891112E-3</v>
      </c>
      <c r="BA13" s="21">
        <v>7.2989596939262696E-3</v>
      </c>
    </row>
    <row r="14" spans="2:53" x14ac:dyDescent="0.35">
      <c r="B14" s="25" t="s">
        <v>90</v>
      </c>
      <c r="C14" s="27">
        <v>0.79452059369229</v>
      </c>
      <c r="D14" s="27">
        <v>0.80681136534731202</v>
      </c>
      <c r="E14" s="27">
        <v>0.78204495990085299</v>
      </c>
      <c r="F14" s="27"/>
      <c r="G14" s="27">
        <v>0.84877954255344101</v>
      </c>
      <c r="H14" s="27">
        <v>0.85324149188714904</v>
      </c>
      <c r="I14" s="27">
        <v>0.82892236944164199</v>
      </c>
      <c r="J14" s="27">
        <v>0.77737199723882</v>
      </c>
      <c r="K14" s="27">
        <v>0.70199061837086996</v>
      </c>
      <c r="L14" s="27">
        <v>0.70033392932843697</v>
      </c>
      <c r="M14" s="27"/>
      <c r="N14" s="27">
        <v>0.82037933974057897</v>
      </c>
      <c r="O14" s="27">
        <v>0.68948581960664201</v>
      </c>
      <c r="P14" s="27">
        <v>0.73224550265089805</v>
      </c>
      <c r="Q14" s="27">
        <v>0.78764528414868695</v>
      </c>
      <c r="R14" s="27"/>
      <c r="S14" s="27">
        <v>0.87175077034985005</v>
      </c>
      <c r="T14" s="27">
        <v>0.77966790622802995</v>
      </c>
      <c r="U14" s="27">
        <v>0.70698276431457296</v>
      </c>
      <c r="V14" s="27">
        <v>0.75800497161698499</v>
      </c>
      <c r="W14" s="27">
        <v>0.79217053657102099</v>
      </c>
      <c r="X14" s="27">
        <v>0.79981952728966199</v>
      </c>
      <c r="Y14" s="27">
        <v>0.78681454216019897</v>
      </c>
      <c r="Z14" s="27">
        <v>0.80514159148696196</v>
      </c>
      <c r="AA14" s="27">
        <v>0.81525935861971799</v>
      </c>
      <c r="AB14" s="27"/>
      <c r="AC14" s="27">
        <v>0.81621382748315896</v>
      </c>
      <c r="AD14" s="27">
        <v>0.68954479524897805</v>
      </c>
      <c r="AE14" s="27">
        <v>0.84369670028713395</v>
      </c>
      <c r="AF14" s="27">
        <v>0.86453747653082602</v>
      </c>
      <c r="AG14" s="27">
        <v>0.84890613588358199</v>
      </c>
      <c r="AH14" s="27">
        <v>0.78977609002734195</v>
      </c>
      <c r="AI14" s="27">
        <v>0.76793188990521299</v>
      </c>
      <c r="AJ14" s="27">
        <v>0.74703345706589097</v>
      </c>
      <c r="AK14" s="27">
        <v>0.76906126154244203</v>
      </c>
      <c r="AL14" s="27">
        <v>0.73595337608161404</v>
      </c>
      <c r="AM14" s="27"/>
      <c r="AN14" s="27">
        <v>0.849934324996657</v>
      </c>
      <c r="AO14" s="27">
        <v>0.72200179036685597</v>
      </c>
      <c r="AP14" s="27"/>
      <c r="AQ14" s="27">
        <v>0.84972179084001598</v>
      </c>
      <c r="AR14" s="27">
        <v>0.72091661519239902</v>
      </c>
      <c r="AS14" s="27"/>
      <c r="AT14" s="27">
        <v>0.80272835426370404</v>
      </c>
      <c r="AU14" s="27">
        <v>0.75332566106288901</v>
      </c>
      <c r="AV14" s="27"/>
      <c r="AW14" s="27">
        <v>0.81871998112433297</v>
      </c>
      <c r="AX14" s="27">
        <v>0.767027575874067</v>
      </c>
      <c r="AY14" s="27"/>
      <c r="AZ14" s="27">
        <v>0.88071975485287401</v>
      </c>
      <c r="BA14" s="27">
        <v>0.71036137998980298</v>
      </c>
    </row>
    <row r="15" spans="2:53" x14ac:dyDescent="0.35">
      <c r="B15" s="2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A19"/>
  <sheetViews>
    <sheetView showGridLines="0" workbookViewId="0">
      <pane xSplit="2" topLeftCell="C1" activePane="topRight" state="frozen"/>
      <selection activeCell="BF8" sqref="BF8"/>
      <selection pane="topRight" activeCell="BF8" sqref="BF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100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0.57068769117645302</v>
      </c>
      <c r="D9" s="17">
        <v>0.60749433331286096</v>
      </c>
      <c r="E9" s="17">
        <v>0.53385502036527299</v>
      </c>
      <c r="F9" s="17"/>
      <c r="G9" s="17">
        <v>0.486805146743026</v>
      </c>
      <c r="H9" s="17">
        <v>0.60733991033336299</v>
      </c>
      <c r="I9" s="17">
        <v>0.53023363654968103</v>
      </c>
      <c r="J9" s="17">
        <v>0.596044898084372</v>
      </c>
      <c r="K9" s="17">
        <v>0.58513977649704896</v>
      </c>
      <c r="L9" s="17">
        <v>0.56486069027532704</v>
      </c>
      <c r="M9" s="17"/>
      <c r="N9" s="17">
        <v>0.62007071926555102</v>
      </c>
      <c r="O9" s="17">
        <v>0.44823110047298997</v>
      </c>
      <c r="P9" s="17">
        <v>0.45031563148418502</v>
      </c>
      <c r="Q9" s="17">
        <v>0.35633678479361403</v>
      </c>
      <c r="R9" s="17"/>
      <c r="S9" s="17">
        <v>0.65801837046329803</v>
      </c>
      <c r="T9" s="17">
        <v>0.53585768652254895</v>
      </c>
      <c r="U9" s="17">
        <v>0.52266571074609203</v>
      </c>
      <c r="V9" s="17">
        <v>0.55793359043192703</v>
      </c>
      <c r="W9" s="17">
        <v>0.55116783941070602</v>
      </c>
      <c r="X9" s="17">
        <v>0.58186991853923298</v>
      </c>
      <c r="Y9" s="17">
        <v>0.50281035961099096</v>
      </c>
      <c r="Z9" s="17">
        <v>0.60571578092073097</v>
      </c>
      <c r="AA9" s="17">
        <v>0.59728416496672998</v>
      </c>
      <c r="AB9" s="17"/>
      <c r="AC9" s="17">
        <v>0.70071064196556798</v>
      </c>
      <c r="AD9" s="17">
        <v>0.49797402171508998</v>
      </c>
      <c r="AE9" s="17">
        <v>0.73738470427597302</v>
      </c>
      <c r="AF9" s="17">
        <v>0.52568840784069903</v>
      </c>
      <c r="AG9" s="17">
        <v>0.65093323940978998</v>
      </c>
      <c r="AH9" s="17">
        <v>0.434473224571163</v>
      </c>
      <c r="AI9" s="17">
        <v>0.55561266504746298</v>
      </c>
      <c r="AJ9" s="17">
        <v>0.598668030267127</v>
      </c>
      <c r="AK9" s="17">
        <v>0.73008917687650798</v>
      </c>
      <c r="AL9" s="17">
        <v>0.43857863956612397</v>
      </c>
      <c r="AM9" s="17"/>
      <c r="AN9" s="17">
        <v>0.64554943896482997</v>
      </c>
      <c r="AO9" s="17">
        <v>0.47706407309603099</v>
      </c>
      <c r="AP9" s="17"/>
      <c r="AQ9" s="17">
        <v>0.64921386213032495</v>
      </c>
      <c r="AR9" s="17">
        <v>0.469028060364585</v>
      </c>
      <c r="AS9" s="17"/>
      <c r="AT9" s="17">
        <v>0.58777926146564596</v>
      </c>
      <c r="AU9" s="17">
        <v>0.47250518315419598</v>
      </c>
      <c r="AV9" s="17"/>
      <c r="AW9" s="17">
        <v>0.57885802847261503</v>
      </c>
      <c r="AX9" s="17">
        <v>0.56259247510427501</v>
      </c>
      <c r="AY9" s="17"/>
      <c r="AZ9" s="17">
        <v>0.66421501887046897</v>
      </c>
      <c r="BA9" s="17">
        <v>0.47937373576846698</v>
      </c>
    </row>
    <row r="10" spans="2:53" x14ac:dyDescent="0.35">
      <c r="B10" s="18" t="s">
        <v>87</v>
      </c>
      <c r="C10" s="17">
        <v>0.31962574683045403</v>
      </c>
      <c r="D10" s="17">
        <v>0.30059929367375499</v>
      </c>
      <c r="E10" s="17">
        <v>0.33857954794990502</v>
      </c>
      <c r="F10" s="17"/>
      <c r="G10" s="17">
        <v>0.36557398808820502</v>
      </c>
      <c r="H10" s="17">
        <v>0.30043710500769999</v>
      </c>
      <c r="I10" s="17">
        <v>0.36002825304310099</v>
      </c>
      <c r="J10" s="17">
        <v>0.27565613346962903</v>
      </c>
      <c r="K10" s="17">
        <v>0.30769532009483103</v>
      </c>
      <c r="L10" s="17">
        <v>0.34988419355127298</v>
      </c>
      <c r="M10" s="17"/>
      <c r="N10" s="17">
        <v>0.300826227713411</v>
      </c>
      <c r="O10" s="17">
        <v>0.37589331230034601</v>
      </c>
      <c r="P10" s="17">
        <v>0.36450494249738602</v>
      </c>
      <c r="Q10" s="17">
        <v>0.41896807789956497</v>
      </c>
      <c r="R10" s="17"/>
      <c r="S10" s="17">
        <v>0.26288980804538398</v>
      </c>
      <c r="T10" s="17">
        <v>0.34679954275790897</v>
      </c>
      <c r="U10" s="17">
        <v>0.32069827648525301</v>
      </c>
      <c r="V10" s="17">
        <v>0.33053768457202798</v>
      </c>
      <c r="W10" s="17">
        <v>0.33285084704766399</v>
      </c>
      <c r="X10" s="17">
        <v>0.32583698467079603</v>
      </c>
      <c r="Y10" s="17">
        <v>0.371119247729847</v>
      </c>
      <c r="Z10" s="17">
        <v>0.30565052396472198</v>
      </c>
      <c r="AA10" s="17">
        <v>0.29783391785147501</v>
      </c>
      <c r="AB10" s="17"/>
      <c r="AC10" s="17">
        <v>0.23790984768845899</v>
      </c>
      <c r="AD10" s="17">
        <v>0.37520442566642098</v>
      </c>
      <c r="AE10" s="17">
        <v>0.23514576090978601</v>
      </c>
      <c r="AF10" s="17">
        <v>0.35440615766085798</v>
      </c>
      <c r="AG10" s="17">
        <v>0.26236483654168002</v>
      </c>
      <c r="AH10" s="17">
        <v>0.36865923325517402</v>
      </c>
      <c r="AI10" s="17">
        <v>0.33807924812375201</v>
      </c>
      <c r="AJ10" s="17">
        <v>0.32511721034480101</v>
      </c>
      <c r="AK10" s="17">
        <v>0.220604024312336</v>
      </c>
      <c r="AL10" s="17">
        <v>0.39276283268880202</v>
      </c>
      <c r="AM10" s="17"/>
      <c r="AN10" s="17">
        <v>0.29068116321589299</v>
      </c>
      <c r="AO10" s="17">
        <v>0.35232348735115399</v>
      </c>
      <c r="AP10" s="17"/>
      <c r="AQ10" s="17">
        <v>0.28340869178719302</v>
      </c>
      <c r="AR10" s="17">
        <v>0.36184919550324701</v>
      </c>
      <c r="AS10" s="17"/>
      <c r="AT10" s="17">
        <v>0.31653745153735202</v>
      </c>
      <c r="AU10" s="17">
        <v>0.34115294181434203</v>
      </c>
      <c r="AV10" s="17"/>
      <c r="AW10" s="17">
        <v>0.30333620778954501</v>
      </c>
      <c r="AX10" s="17">
        <v>0.33848387190457302</v>
      </c>
      <c r="AY10" s="17"/>
      <c r="AZ10" s="17">
        <v>0.27332535149062898</v>
      </c>
      <c r="BA10" s="17">
        <v>0.36483041951462197</v>
      </c>
    </row>
    <row r="11" spans="2:53" x14ac:dyDescent="0.35">
      <c r="B11" s="18" t="s">
        <v>88</v>
      </c>
      <c r="C11" s="17">
        <v>7.9629517851352499E-2</v>
      </c>
      <c r="D11" s="17">
        <v>6.8848263075800997E-2</v>
      </c>
      <c r="E11" s="17">
        <v>9.0482412226398995E-2</v>
      </c>
      <c r="F11" s="17"/>
      <c r="G11" s="17">
        <v>9.3998423937690798E-2</v>
      </c>
      <c r="H11" s="17">
        <v>7.5589434588627297E-2</v>
      </c>
      <c r="I11" s="17">
        <v>9.1450384008653504E-2</v>
      </c>
      <c r="J11" s="17">
        <v>9.1903649928881795E-2</v>
      </c>
      <c r="K11" s="17">
        <v>6.1625601120140698E-2</v>
      </c>
      <c r="L11" s="17">
        <v>3.8678419742222303E-2</v>
      </c>
      <c r="M11" s="17"/>
      <c r="N11" s="17">
        <v>6.2098697576394503E-2</v>
      </c>
      <c r="O11" s="17">
        <v>0.123332520447789</v>
      </c>
      <c r="P11" s="17">
        <v>0.125113232278425</v>
      </c>
      <c r="Q11" s="17">
        <v>0.14878295835925401</v>
      </c>
      <c r="R11" s="17"/>
      <c r="S11" s="17">
        <v>5.6642158477398501E-2</v>
      </c>
      <c r="T11" s="17">
        <v>7.5437564397731902E-2</v>
      </c>
      <c r="U11" s="17">
        <v>0.10870018478113599</v>
      </c>
      <c r="V11" s="17">
        <v>8.1315591474129506E-2</v>
      </c>
      <c r="W11" s="17">
        <v>6.8991380138039404E-2</v>
      </c>
      <c r="X11" s="17">
        <v>7.2649868011706406E-2</v>
      </c>
      <c r="Y11" s="17">
        <v>0.10691966426503299</v>
      </c>
      <c r="Z11" s="17">
        <v>6.1907872027832302E-2</v>
      </c>
      <c r="AA11" s="17">
        <v>8.7940374231721893E-2</v>
      </c>
      <c r="AB11" s="17"/>
      <c r="AC11" s="17">
        <v>3.4506114439843097E-2</v>
      </c>
      <c r="AD11" s="17">
        <v>5.5927729844029501E-2</v>
      </c>
      <c r="AE11" s="17">
        <v>1.78728195185535E-2</v>
      </c>
      <c r="AF11" s="17">
        <v>0.104322078551009</v>
      </c>
      <c r="AG11" s="17">
        <v>7.0293900522147998E-2</v>
      </c>
      <c r="AH11" s="17">
        <v>0.152021339834577</v>
      </c>
      <c r="AI11" s="17">
        <v>8.6413879106742197E-2</v>
      </c>
      <c r="AJ11" s="17">
        <v>6.0865350014255401E-2</v>
      </c>
      <c r="AK11" s="17">
        <v>4.0712619113252697E-2</v>
      </c>
      <c r="AL11" s="17">
        <v>0.114846610381171</v>
      </c>
      <c r="AM11" s="17"/>
      <c r="AN11" s="17">
        <v>5.8094280740993598E-2</v>
      </c>
      <c r="AO11" s="17">
        <v>0.10773534304988901</v>
      </c>
      <c r="AP11" s="17"/>
      <c r="AQ11" s="17">
        <v>5.6822371651728397E-2</v>
      </c>
      <c r="AR11" s="17">
        <v>0.112392349283281</v>
      </c>
      <c r="AS11" s="17"/>
      <c r="AT11" s="17">
        <v>7.2645403044802603E-2</v>
      </c>
      <c r="AU11" s="17">
        <v>0.11687192682754299</v>
      </c>
      <c r="AV11" s="17"/>
      <c r="AW11" s="17">
        <v>7.7726659974520204E-2</v>
      </c>
      <c r="AX11" s="17">
        <v>8.0774555300794901E-2</v>
      </c>
      <c r="AY11" s="17"/>
      <c r="AZ11" s="17">
        <v>5.6889570548415903E-2</v>
      </c>
      <c r="BA11" s="17">
        <v>0.101831312612277</v>
      </c>
    </row>
    <row r="12" spans="2:53" x14ac:dyDescent="0.35">
      <c r="B12" s="18" t="s">
        <v>89</v>
      </c>
      <c r="C12" s="17">
        <v>2.5762687235435601E-2</v>
      </c>
      <c r="D12" s="17">
        <v>1.99961660240194E-2</v>
      </c>
      <c r="E12" s="17">
        <v>3.1552386103196099E-2</v>
      </c>
      <c r="F12" s="17"/>
      <c r="G12" s="17">
        <v>2.9061970422248201E-2</v>
      </c>
      <c r="H12" s="17">
        <v>1.26726193394005E-2</v>
      </c>
      <c r="I12" s="17">
        <v>1.8287726398563998E-2</v>
      </c>
      <c r="J12" s="17">
        <v>3.2796811401805001E-2</v>
      </c>
      <c r="K12" s="17">
        <v>4.0334283779025898E-2</v>
      </c>
      <c r="L12" s="17">
        <v>3.8669413235632201E-2</v>
      </c>
      <c r="M12" s="17"/>
      <c r="N12" s="17">
        <v>1.5001535368647401E-2</v>
      </c>
      <c r="O12" s="17">
        <v>4.3297946933472303E-2</v>
      </c>
      <c r="P12" s="17">
        <v>5.5764335108314397E-2</v>
      </c>
      <c r="Q12" s="17">
        <v>5.1774524153822797E-2</v>
      </c>
      <c r="R12" s="17"/>
      <c r="S12" s="17">
        <v>1.54988933174152E-2</v>
      </c>
      <c r="T12" s="17">
        <v>3.26028110240483E-2</v>
      </c>
      <c r="U12" s="17">
        <v>4.7935827987518602E-2</v>
      </c>
      <c r="V12" s="17">
        <v>3.0213133521915701E-2</v>
      </c>
      <c r="W12" s="17">
        <v>4.0252648159014803E-2</v>
      </c>
      <c r="X12" s="17">
        <v>1.9643228778264899E-2</v>
      </c>
      <c r="Y12" s="17">
        <v>1.49131746831656E-2</v>
      </c>
      <c r="Z12" s="17">
        <v>2.6725823086714399E-2</v>
      </c>
      <c r="AA12" s="17">
        <v>1.1833138843928399E-2</v>
      </c>
      <c r="AB12" s="17"/>
      <c r="AC12" s="17">
        <v>2.3683945587772801E-2</v>
      </c>
      <c r="AD12" s="17">
        <v>7.08938227744592E-2</v>
      </c>
      <c r="AE12" s="17">
        <v>9.5967152956874906E-3</v>
      </c>
      <c r="AF12" s="17">
        <v>9.7335444927768994E-3</v>
      </c>
      <c r="AG12" s="17">
        <v>1.6408023526381901E-2</v>
      </c>
      <c r="AH12" s="17">
        <v>1.32295530034714E-2</v>
      </c>
      <c r="AI12" s="17">
        <v>1.69108840154895E-2</v>
      </c>
      <c r="AJ12" s="17">
        <v>9.6258250335807694E-3</v>
      </c>
      <c r="AK12" s="17">
        <v>8.5941796979031801E-3</v>
      </c>
      <c r="AL12" s="17">
        <v>4.95173682283657E-2</v>
      </c>
      <c r="AM12" s="17"/>
      <c r="AN12" s="17">
        <v>4.7853305487829496E-3</v>
      </c>
      <c r="AO12" s="17">
        <v>5.38491486318394E-2</v>
      </c>
      <c r="AP12" s="17"/>
      <c r="AQ12" s="17">
        <v>1.01284151719995E-2</v>
      </c>
      <c r="AR12" s="17">
        <v>4.8745567826367901E-2</v>
      </c>
      <c r="AS12" s="17"/>
      <c r="AT12" s="17">
        <v>2.0022177084125799E-2</v>
      </c>
      <c r="AU12" s="17">
        <v>5.6754144324129299E-2</v>
      </c>
      <c r="AV12" s="17"/>
      <c r="AW12" s="17">
        <v>3.3874851465563398E-2</v>
      </c>
      <c r="AX12" s="17">
        <v>1.6133581992803001E-2</v>
      </c>
      <c r="AY12" s="17"/>
      <c r="AZ12" s="17">
        <v>4.0749903901589396E-3</v>
      </c>
      <c r="BA12" s="17">
        <v>4.6937133586672397E-2</v>
      </c>
    </row>
    <row r="13" spans="2:53" x14ac:dyDescent="0.35">
      <c r="B13" s="18" t="s">
        <v>69</v>
      </c>
      <c r="C13" s="21">
        <v>4.2943569063051204E-3</v>
      </c>
      <c r="D13" s="21">
        <v>3.0619439135633301E-3</v>
      </c>
      <c r="E13" s="21">
        <v>5.53063335522743E-3</v>
      </c>
      <c r="F13" s="21"/>
      <c r="G13" s="21">
        <v>2.456047080883E-2</v>
      </c>
      <c r="H13" s="21">
        <v>3.9609307309094403E-3</v>
      </c>
      <c r="I13" s="21">
        <v>0</v>
      </c>
      <c r="J13" s="21">
        <v>3.59850711531228E-3</v>
      </c>
      <c r="K13" s="21">
        <v>5.2050185089539203E-3</v>
      </c>
      <c r="L13" s="21">
        <v>7.9072831955459104E-3</v>
      </c>
      <c r="M13" s="21"/>
      <c r="N13" s="21">
        <v>2.0028200759961401E-3</v>
      </c>
      <c r="O13" s="21">
        <v>9.2451198454020205E-3</v>
      </c>
      <c r="P13" s="21">
        <v>4.3018586316889099E-3</v>
      </c>
      <c r="Q13" s="21">
        <v>2.4137654793744599E-2</v>
      </c>
      <c r="R13" s="21"/>
      <c r="S13" s="21">
        <v>6.9507696965042604E-3</v>
      </c>
      <c r="T13" s="21">
        <v>9.3023952977621706E-3</v>
      </c>
      <c r="U13" s="21">
        <v>0</v>
      </c>
      <c r="V13" s="21">
        <v>0</v>
      </c>
      <c r="W13" s="21">
        <v>6.7372852445758899E-3</v>
      </c>
      <c r="X13" s="21">
        <v>0</v>
      </c>
      <c r="Y13" s="21">
        <v>4.2375537109624302E-3</v>
      </c>
      <c r="Z13" s="21">
        <v>0</v>
      </c>
      <c r="AA13" s="21">
        <v>5.1084041061452597E-3</v>
      </c>
      <c r="AB13" s="21"/>
      <c r="AC13" s="21">
        <v>3.1894503183564301E-3</v>
      </c>
      <c r="AD13" s="21">
        <v>0</v>
      </c>
      <c r="AE13" s="21">
        <v>0</v>
      </c>
      <c r="AF13" s="21">
        <v>5.8498114546569604E-3</v>
      </c>
      <c r="AG13" s="21">
        <v>0</v>
      </c>
      <c r="AH13" s="21">
        <v>3.1616649335614498E-2</v>
      </c>
      <c r="AI13" s="21">
        <v>2.9833237065530998E-3</v>
      </c>
      <c r="AJ13" s="21">
        <v>5.7235843402362501E-3</v>
      </c>
      <c r="AK13" s="21">
        <v>0</v>
      </c>
      <c r="AL13" s="21">
        <v>4.2945491355380703E-3</v>
      </c>
      <c r="AM13" s="21"/>
      <c r="AN13" s="21">
        <v>8.8978652950076099E-4</v>
      </c>
      <c r="AO13" s="21">
        <v>9.0279478710864804E-3</v>
      </c>
      <c r="AP13" s="21"/>
      <c r="AQ13" s="21">
        <v>4.2665925875435098E-4</v>
      </c>
      <c r="AR13" s="21">
        <v>7.9848270225187108E-3</v>
      </c>
      <c r="AS13" s="21"/>
      <c r="AT13" s="21">
        <v>3.01570686807393E-3</v>
      </c>
      <c r="AU13" s="21">
        <v>1.27158038797904E-2</v>
      </c>
      <c r="AV13" s="21"/>
      <c r="AW13" s="21">
        <v>6.2042522977573903E-3</v>
      </c>
      <c r="AX13" s="21">
        <v>2.0155156975542499E-3</v>
      </c>
      <c r="AY13" s="21"/>
      <c r="AZ13" s="21">
        <v>1.4950687003273599E-3</v>
      </c>
      <c r="BA13" s="21">
        <v>7.0273985179613203E-3</v>
      </c>
    </row>
    <row r="14" spans="2:53" x14ac:dyDescent="0.35">
      <c r="B14" s="25" t="s">
        <v>90</v>
      </c>
      <c r="C14" s="27">
        <v>0.89031343800690699</v>
      </c>
      <c r="D14" s="27">
        <v>0.908093626986616</v>
      </c>
      <c r="E14" s="27">
        <v>0.87243456831517796</v>
      </c>
      <c r="F14" s="27"/>
      <c r="G14" s="27">
        <v>0.85237913483123096</v>
      </c>
      <c r="H14" s="27">
        <v>0.90777701534106303</v>
      </c>
      <c r="I14" s="27">
        <v>0.89026188959278296</v>
      </c>
      <c r="J14" s="27">
        <v>0.87170103155400103</v>
      </c>
      <c r="K14" s="27">
        <v>0.89283509659187898</v>
      </c>
      <c r="L14" s="27">
        <v>0.91474488382659902</v>
      </c>
      <c r="M14" s="27"/>
      <c r="N14" s="27">
        <v>0.92089694697896196</v>
      </c>
      <c r="O14" s="27">
        <v>0.82412441277333603</v>
      </c>
      <c r="P14" s="27">
        <v>0.81482057398157104</v>
      </c>
      <c r="Q14" s="27">
        <v>0.775304862693179</v>
      </c>
      <c r="R14" s="27"/>
      <c r="S14" s="27">
        <v>0.92090817850868201</v>
      </c>
      <c r="T14" s="27">
        <v>0.88265722928045798</v>
      </c>
      <c r="U14" s="27">
        <v>0.84336398723134498</v>
      </c>
      <c r="V14" s="27">
        <v>0.88847127500395495</v>
      </c>
      <c r="W14" s="27">
        <v>0.88401868645837001</v>
      </c>
      <c r="X14" s="27">
        <v>0.907706903210029</v>
      </c>
      <c r="Y14" s="27">
        <v>0.87392960734083902</v>
      </c>
      <c r="Z14" s="27">
        <v>0.911366304885453</v>
      </c>
      <c r="AA14" s="27">
        <v>0.89511808281820404</v>
      </c>
      <c r="AB14" s="27"/>
      <c r="AC14" s="27">
        <v>0.938620489654028</v>
      </c>
      <c r="AD14" s="27">
        <v>0.87317844738151096</v>
      </c>
      <c r="AE14" s="27">
        <v>0.97253046518575903</v>
      </c>
      <c r="AF14" s="27">
        <v>0.88009456550155696</v>
      </c>
      <c r="AG14" s="27">
        <v>0.91329807595146995</v>
      </c>
      <c r="AH14" s="27">
        <v>0.80313245782633702</v>
      </c>
      <c r="AI14" s="27">
        <v>0.89369191317121499</v>
      </c>
      <c r="AJ14" s="27">
        <v>0.92378524061192802</v>
      </c>
      <c r="AK14" s="27">
        <v>0.95069320118884404</v>
      </c>
      <c r="AL14" s="27">
        <v>0.83134147225492605</v>
      </c>
      <c r="AM14" s="27"/>
      <c r="AN14" s="27">
        <v>0.93623060218072296</v>
      </c>
      <c r="AO14" s="27">
        <v>0.82938756044718498</v>
      </c>
      <c r="AP14" s="27"/>
      <c r="AQ14" s="27">
        <v>0.93262255391751803</v>
      </c>
      <c r="AR14" s="27">
        <v>0.83087725586783201</v>
      </c>
      <c r="AS14" s="27"/>
      <c r="AT14" s="27">
        <v>0.90431671300299798</v>
      </c>
      <c r="AU14" s="27">
        <v>0.81365812496853795</v>
      </c>
      <c r="AV14" s="27"/>
      <c r="AW14" s="27">
        <v>0.88219423626215898</v>
      </c>
      <c r="AX14" s="27">
        <v>0.90107634700884798</v>
      </c>
      <c r="AY14" s="27"/>
      <c r="AZ14" s="27">
        <v>0.93754037036109805</v>
      </c>
      <c r="BA14" s="27">
        <v>0.84420415528308901</v>
      </c>
    </row>
    <row r="15" spans="2:53" x14ac:dyDescent="0.35">
      <c r="B15" s="2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K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4" t="s">
        <v>107</v>
      </c>
      <c r="E2" s="30"/>
      <c r="F2" s="30"/>
      <c r="G2" s="30"/>
      <c r="H2" s="30"/>
      <c r="I2" s="30"/>
      <c r="J2" s="30"/>
      <c r="K2" s="30"/>
    </row>
    <row r="6" spans="2:11" ht="50" customHeight="1" x14ac:dyDescent="0.35">
      <c r="B6" s="20" t="s">
        <v>14</v>
      </c>
      <c r="C6" s="20" t="s">
        <v>85</v>
      </c>
      <c r="D6" s="20" t="s">
        <v>79</v>
      </c>
      <c r="E6" s="20" t="s">
        <v>81</v>
      </c>
      <c r="F6" s="20" t="s">
        <v>84</v>
      </c>
      <c r="G6" s="20" t="s">
        <v>83</v>
      </c>
      <c r="H6" s="20" t="s">
        <v>82</v>
      </c>
      <c r="I6" s="20" t="s">
        <v>78</v>
      </c>
      <c r="J6" s="20" t="s">
        <v>80</v>
      </c>
    </row>
    <row r="7" spans="2:11" ht="29" x14ac:dyDescent="0.35">
      <c r="B7" s="18" t="s">
        <v>101</v>
      </c>
      <c r="C7" s="17">
        <v>0.12656721611191901</v>
      </c>
      <c r="D7" s="17">
        <v>0.21187197646703301</v>
      </c>
      <c r="E7" s="17">
        <v>0.201393054101664</v>
      </c>
      <c r="F7" s="17">
        <v>0.13992918898418399</v>
      </c>
      <c r="G7" s="17">
        <v>0.15048920539661001</v>
      </c>
      <c r="H7" s="17">
        <v>0.101578752727919</v>
      </c>
      <c r="I7" s="17">
        <v>0.123958513457519</v>
      </c>
      <c r="J7" s="17">
        <v>0.29805665543056498</v>
      </c>
    </row>
    <row r="8" spans="2:11" ht="29" x14ac:dyDescent="0.35">
      <c r="B8" s="18" t="s">
        <v>102</v>
      </c>
      <c r="C8" s="17">
        <v>0.17401387437538701</v>
      </c>
      <c r="D8" s="17">
        <v>0.27243158879340101</v>
      </c>
      <c r="E8" s="17">
        <v>0.35013075924112302</v>
      </c>
      <c r="F8" s="17">
        <v>0.21543672198821101</v>
      </c>
      <c r="G8" s="17">
        <v>0.21984130881882899</v>
      </c>
      <c r="H8" s="17">
        <v>0.181048418025302</v>
      </c>
      <c r="I8" s="17">
        <v>0.20637549531079799</v>
      </c>
      <c r="J8" s="17">
        <v>0.33827136147074799</v>
      </c>
    </row>
    <row r="9" spans="2:11" ht="43.5" x14ac:dyDescent="0.35">
      <c r="B9" s="18" t="s">
        <v>103</v>
      </c>
      <c r="C9" s="17">
        <v>0.35459109296948199</v>
      </c>
      <c r="D9" s="17">
        <v>0.25485963744367301</v>
      </c>
      <c r="E9" s="17">
        <v>0.30234830802554102</v>
      </c>
      <c r="F9" s="17">
        <v>0.38298543446506</v>
      </c>
      <c r="G9" s="17">
        <v>0.35878671762078201</v>
      </c>
      <c r="H9" s="17">
        <v>0.33852076439026302</v>
      </c>
      <c r="I9" s="17">
        <v>0.29963523117313301</v>
      </c>
      <c r="J9" s="17">
        <v>0.240134884476851</v>
      </c>
    </row>
    <row r="10" spans="2:11" ht="29" x14ac:dyDescent="0.35">
      <c r="B10" s="18" t="s">
        <v>104</v>
      </c>
      <c r="C10" s="17">
        <v>0.208102616974877</v>
      </c>
      <c r="D10" s="17">
        <v>0.11831735371254</v>
      </c>
      <c r="E10" s="17">
        <v>7.4282557538314406E-2</v>
      </c>
      <c r="F10" s="17">
        <v>0.15975443343328999</v>
      </c>
      <c r="G10" s="17">
        <v>0.15900996459585501</v>
      </c>
      <c r="H10" s="17">
        <v>0.22871308587731601</v>
      </c>
      <c r="I10" s="17">
        <v>0.19870282659567901</v>
      </c>
      <c r="J10" s="17">
        <v>5.7728572684268002E-2</v>
      </c>
    </row>
    <row r="11" spans="2:11" ht="29" x14ac:dyDescent="0.35">
      <c r="B11" s="18" t="s">
        <v>105</v>
      </c>
      <c r="C11" s="17">
        <v>9.2636230518146498E-2</v>
      </c>
      <c r="D11" s="17">
        <v>5.5328711199339999E-2</v>
      </c>
      <c r="E11" s="17">
        <v>3.3209581409801701E-2</v>
      </c>
      <c r="F11" s="17">
        <v>6.1463953264500201E-2</v>
      </c>
      <c r="G11" s="17">
        <v>6.5378520875117502E-2</v>
      </c>
      <c r="H11" s="17">
        <v>9.7147863744381904E-2</v>
      </c>
      <c r="I11" s="17">
        <v>9.1211041290394895E-2</v>
      </c>
      <c r="J11" s="17">
        <v>2.54990888096218E-2</v>
      </c>
    </row>
    <row r="12" spans="2:11" ht="29" x14ac:dyDescent="0.35">
      <c r="B12" s="18" t="s">
        <v>106</v>
      </c>
      <c r="C12" s="17">
        <v>2.0709421410299501E-2</v>
      </c>
      <c r="D12" s="17">
        <v>5.9908868615796598E-2</v>
      </c>
      <c r="E12" s="17">
        <v>1.7825295719388502E-2</v>
      </c>
      <c r="F12" s="17">
        <v>1.8471987803630099E-2</v>
      </c>
      <c r="G12" s="17">
        <v>2.50621441339604E-2</v>
      </c>
      <c r="H12" s="17">
        <v>2.90585494336108E-2</v>
      </c>
      <c r="I12" s="17">
        <v>5.0869690116412201E-2</v>
      </c>
      <c r="J12" s="17">
        <v>1.9832099792019199E-2</v>
      </c>
    </row>
    <row r="13" spans="2:11" x14ac:dyDescent="0.35">
      <c r="B13" s="18" t="s">
        <v>69</v>
      </c>
      <c r="C13" s="17">
        <v>2.3379547639888001E-2</v>
      </c>
      <c r="D13" s="17">
        <v>2.7281863768215901E-2</v>
      </c>
      <c r="E13" s="17">
        <v>2.0810443964166699E-2</v>
      </c>
      <c r="F13" s="17">
        <v>2.1958280061125199E-2</v>
      </c>
      <c r="G13" s="17">
        <v>2.1432138558846101E-2</v>
      </c>
      <c r="H13" s="17">
        <v>2.3932565801207398E-2</v>
      </c>
      <c r="I13" s="17">
        <v>2.92472020560639E-2</v>
      </c>
      <c r="J13" s="17">
        <v>2.0477337335926899E-2</v>
      </c>
    </row>
    <row r="14" spans="2:11" x14ac:dyDescent="0.35">
      <c r="B14" s="16"/>
      <c r="C14" s="16"/>
      <c r="D14" s="16"/>
      <c r="E14" s="16"/>
      <c r="F14" s="16"/>
      <c r="G14" s="16"/>
      <c r="H14" s="16"/>
      <c r="I14" s="16"/>
      <c r="J14" s="16"/>
    </row>
    <row r="15" spans="2:11" x14ac:dyDescent="0.35">
      <c r="B15" t="s">
        <v>73</v>
      </c>
    </row>
    <row r="16" spans="2:11" x14ac:dyDescent="0.35">
      <c r="B16" t="s">
        <v>74</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108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0.12656721611191901</v>
      </c>
      <c r="D9" s="17">
        <v>0.12312538231539601</v>
      </c>
      <c r="E9" s="17">
        <v>0.130122917767026</v>
      </c>
      <c r="F9" s="17"/>
      <c r="G9" s="17">
        <v>0.18779371401730299</v>
      </c>
      <c r="H9" s="17">
        <v>0.15095693307160801</v>
      </c>
      <c r="I9" s="17">
        <v>0.17697524142674001</v>
      </c>
      <c r="J9" s="17">
        <v>0.105984325491808</v>
      </c>
      <c r="K9" s="17">
        <v>6.3122888349139206E-2</v>
      </c>
      <c r="L9" s="17">
        <v>1.99626746990073E-2</v>
      </c>
      <c r="M9" s="17"/>
      <c r="N9" s="17">
        <v>0.12665207584086</v>
      </c>
      <c r="O9" s="17">
        <v>0.119541915124679</v>
      </c>
      <c r="P9" s="17">
        <v>0.146477643545247</v>
      </c>
      <c r="Q9" s="17">
        <v>0.10385200911130101</v>
      </c>
      <c r="R9" s="17"/>
      <c r="S9" s="17">
        <v>0.109970946228238</v>
      </c>
      <c r="T9" s="17">
        <v>0.101970917365966</v>
      </c>
      <c r="U9" s="17">
        <v>0.136187751265716</v>
      </c>
      <c r="V9" s="17">
        <v>9.8156427000355997E-2</v>
      </c>
      <c r="W9" s="17">
        <v>0.18744654226137999</v>
      </c>
      <c r="X9" s="17">
        <v>0.18068761942726799</v>
      </c>
      <c r="Y9" s="17">
        <v>6.8454747040021496E-2</v>
      </c>
      <c r="Z9" s="17">
        <v>0.18115620552335501</v>
      </c>
      <c r="AA9" s="17">
        <v>0.13378630732781899</v>
      </c>
      <c r="AB9" s="17"/>
      <c r="AC9" s="17">
        <v>8.8093953634166305E-2</v>
      </c>
      <c r="AD9" s="17">
        <v>0.122627552252863</v>
      </c>
      <c r="AE9" s="17">
        <v>7.5639788401409003E-2</v>
      </c>
      <c r="AF9" s="17">
        <v>0.20939063616296599</v>
      </c>
      <c r="AG9" s="17">
        <v>0.22838360116770501</v>
      </c>
      <c r="AH9" s="17">
        <v>0.17667613575423399</v>
      </c>
      <c r="AI9" s="17">
        <v>9.1674799496119702E-2</v>
      </c>
      <c r="AJ9" s="17">
        <v>0.180342511499438</v>
      </c>
      <c r="AK9" s="17">
        <v>0.10164667861681601</v>
      </c>
      <c r="AL9" s="17">
        <v>8.3738289364730004E-2</v>
      </c>
      <c r="AM9" s="17"/>
      <c r="AN9" s="17">
        <v>0.160457255454661</v>
      </c>
      <c r="AO9" s="17">
        <v>8.2322351987183906E-2</v>
      </c>
      <c r="AP9" s="17"/>
      <c r="AQ9" s="17">
        <v>0.152748521479218</v>
      </c>
      <c r="AR9" s="17">
        <v>9.3445294163936599E-2</v>
      </c>
      <c r="AS9" s="17"/>
      <c r="AT9" s="17">
        <v>0.12935948171849901</v>
      </c>
      <c r="AU9" s="17">
        <v>0.101047329160905</v>
      </c>
      <c r="AV9" s="17"/>
      <c r="AW9" s="17">
        <v>0.145582634537339</v>
      </c>
      <c r="AX9" s="17">
        <v>0.10389174992615299</v>
      </c>
      <c r="AY9" s="17"/>
      <c r="AZ9" s="17">
        <v>0.19001271337395501</v>
      </c>
      <c r="BA9" s="17">
        <v>6.4623189155682104E-2</v>
      </c>
    </row>
    <row r="10" spans="2:53" ht="29" x14ac:dyDescent="0.35">
      <c r="B10" s="18" t="s">
        <v>102</v>
      </c>
      <c r="C10" s="17">
        <v>0.17401387437538701</v>
      </c>
      <c r="D10" s="17">
        <v>0.20274416378360499</v>
      </c>
      <c r="E10" s="17">
        <v>0.14544013938766701</v>
      </c>
      <c r="F10" s="17"/>
      <c r="G10" s="17">
        <v>0.24938403656376501</v>
      </c>
      <c r="H10" s="17">
        <v>0.17287888875256399</v>
      </c>
      <c r="I10" s="17">
        <v>0.22629379253312401</v>
      </c>
      <c r="J10" s="17">
        <v>0.170142326750369</v>
      </c>
      <c r="K10" s="17">
        <v>9.8264169457034506E-2</v>
      </c>
      <c r="L10" s="17">
        <v>9.9827305662421401E-2</v>
      </c>
      <c r="M10" s="17"/>
      <c r="N10" s="17">
        <v>0.18043871572963199</v>
      </c>
      <c r="O10" s="17">
        <v>0.124316451241777</v>
      </c>
      <c r="P10" s="17">
        <v>0.172722294283634</v>
      </c>
      <c r="Q10" s="17">
        <v>0.21327419200521799</v>
      </c>
      <c r="R10" s="17"/>
      <c r="S10" s="17">
        <v>0.16945182635620401</v>
      </c>
      <c r="T10" s="17">
        <v>0.14002119055922799</v>
      </c>
      <c r="U10" s="17">
        <v>0.14882281113418699</v>
      </c>
      <c r="V10" s="17">
        <v>0.20758841856025301</v>
      </c>
      <c r="W10" s="17">
        <v>0.16510296754663401</v>
      </c>
      <c r="X10" s="17">
        <v>0.18211054541285701</v>
      </c>
      <c r="Y10" s="17">
        <v>0.20658392071850901</v>
      </c>
      <c r="Z10" s="17">
        <v>0.29228760961171801</v>
      </c>
      <c r="AA10" s="17">
        <v>0.14186795524414</v>
      </c>
      <c r="AB10" s="17"/>
      <c r="AC10" s="17">
        <v>0.135727162534066</v>
      </c>
      <c r="AD10" s="17">
        <v>0.109685639017834</v>
      </c>
      <c r="AE10" s="17">
        <v>0.178836099020627</v>
      </c>
      <c r="AF10" s="17">
        <v>0.25135324476812398</v>
      </c>
      <c r="AG10" s="17">
        <v>0.188082512362306</v>
      </c>
      <c r="AH10" s="17">
        <v>0.195730097946719</v>
      </c>
      <c r="AI10" s="17">
        <v>0.122304174764819</v>
      </c>
      <c r="AJ10" s="17">
        <v>0.17217284666063001</v>
      </c>
      <c r="AK10" s="17">
        <v>0.225313501730416</v>
      </c>
      <c r="AL10" s="17">
        <v>0.18061612880026401</v>
      </c>
      <c r="AM10" s="17"/>
      <c r="AN10" s="17">
        <v>0.22575965651254101</v>
      </c>
      <c r="AO10" s="17">
        <v>0.110572986222989</v>
      </c>
      <c r="AP10" s="17"/>
      <c r="AQ10" s="17">
        <v>0.207150784925519</v>
      </c>
      <c r="AR10" s="17">
        <v>0.132326652904771</v>
      </c>
      <c r="AS10" s="17"/>
      <c r="AT10" s="17">
        <v>0.18493458728239801</v>
      </c>
      <c r="AU10" s="17">
        <v>0.118862117835947</v>
      </c>
      <c r="AV10" s="17"/>
      <c r="AW10" s="17">
        <v>0.18340330130239599</v>
      </c>
      <c r="AX10" s="17">
        <v>0.16382963157441</v>
      </c>
      <c r="AY10" s="17"/>
      <c r="AZ10" s="17">
        <v>0.23815036763787001</v>
      </c>
      <c r="BA10" s="17">
        <v>0.111395204194249</v>
      </c>
    </row>
    <row r="11" spans="2:53" ht="43.5" x14ac:dyDescent="0.35">
      <c r="B11" s="18" t="s">
        <v>103</v>
      </c>
      <c r="C11" s="17">
        <v>0.35459109296948199</v>
      </c>
      <c r="D11" s="17">
        <v>0.33787341313986702</v>
      </c>
      <c r="E11" s="17">
        <v>0.370728121631832</v>
      </c>
      <c r="F11" s="17"/>
      <c r="G11" s="17">
        <v>0.26726811340198098</v>
      </c>
      <c r="H11" s="17">
        <v>0.43762186365503303</v>
      </c>
      <c r="I11" s="17">
        <v>0.33589636926579097</v>
      </c>
      <c r="J11" s="17">
        <v>0.3418440766168</v>
      </c>
      <c r="K11" s="17">
        <v>0.34207375598595502</v>
      </c>
      <c r="L11" s="17">
        <v>0.304451861195565</v>
      </c>
      <c r="M11" s="17"/>
      <c r="N11" s="17">
        <v>0.36018814244558001</v>
      </c>
      <c r="O11" s="17">
        <v>0.40756643630331701</v>
      </c>
      <c r="P11" s="17">
        <v>0.314291135288784</v>
      </c>
      <c r="Q11" s="17">
        <v>0.20681988864952999</v>
      </c>
      <c r="R11" s="17"/>
      <c r="S11" s="17">
        <v>0.43038829222985597</v>
      </c>
      <c r="T11" s="17">
        <v>0.375283745849329</v>
      </c>
      <c r="U11" s="17">
        <v>0.277971248965248</v>
      </c>
      <c r="V11" s="17">
        <v>0.319842077699033</v>
      </c>
      <c r="W11" s="17">
        <v>0.337456410166799</v>
      </c>
      <c r="X11" s="17">
        <v>0.27627774648807801</v>
      </c>
      <c r="Y11" s="17">
        <v>0.37519333121302101</v>
      </c>
      <c r="Z11" s="17">
        <v>0.27858541899526201</v>
      </c>
      <c r="AA11" s="17">
        <v>0.40969998363548199</v>
      </c>
      <c r="AB11" s="17"/>
      <c r="AC11" s="17">
        <v>0.380388333074903</v>
      </c>
      <c r="AD11" s="17">
        <v>0.34888433281861098</v>
      </c>
      <c r="AE11" s="17">
        <v>0.38544759337614998</v>
      </c>
      <c r="AF11" s="17">
        <v>0.32307856455344203</v>
      </c>
      <c r="AG11" s="17">
        <v>0.176938204592966</v>
      </c>
      <c r="AH11" s="17">
        <v>0.33131900437615402</v>
      </c>
      <c r="AI11" s="17">
        <v>0.40026112107155698</v>
      </c>
      <c r="AJ11" s="17">
        <v>0.41459371193853101</v>
      </c>
      <c r="AK11" s="17">
        <v>0.41251547096162</v>
      </c>
      <c r="AL11" s="17">
        <v>0.31820589592182402</v>
      </c>
      <c r="AM11" s="17"/>
      <c r="AN11" s="17">
        <v>0.36937031269720899</v>
      </c>
      <c r="AO11" s="17">
        <v>0.32652296986130702</v>
      </c>
      <c r="AP11" s="17"/>
      <c r="AQ11" s="17">
        <v>0.372064587971915</v>
      </c>
      <c r="AR11" s="17">
        <v>0.324588481039152</v>
      </c>
      <c r="AS11" s="17"/>
      <c r="AT11" s="17">
        <v>0.357328646173033</v>
      </c>
      <c r="AU11" s="17">
        <v>0.34276548642589799</v>
      </c>
      <c r="AV11" s="17"/>
      <c r="AW11" s="17">
        <v>0.33248864358374097</v>
      </c>
      <c r="AX11" s="17">
        <v>0.38365752852621599</v>
      </c>
      <c r="AY11" s="17"/>
      <c r="AZ11" s="17">
        <v>0.338860674055943</v>
      </c>
      <c r="BA11" s="17">
        <v>0.36994924343347402</v>
      </c>
    </row>
    <row r="12" spans="2:53" ht="29" x14ac:dyDescent="0.35">
      <c r="B12" s="18" t="s">
        <v>104</v>
      </c>
      <c r="C12" s="17">
        <v>0.208102616974877</v>
      </c>
      <c r="D12" s="17">
        <v>0.19868436405907999</v>
      </c>
      <c r="E12" s="17">
        <v>0.217708092081635</v>
      </c>
      <c r="F12" s="17"/>
      <c r="G12" s="17">
        <v>0.186602789517062</v>
      </c>
      <c r="H12" s="17">
        <v>0.16139262080532299</v>
      </c>
      <c r="I12" s="17">
        <v>0.166582974602588</v>
      </c>
      <c r="J12" s="17">
        <v>0.242797913608363</v>
      </c>
      <c r="K12" s="17">
        <v>0.27315302803398001</v>
      </c>
      <c r="L12" s="17">
        <v>0.27580907482832301</v>
      </c>
      <c r="M12" s="17"/>
      <c r="N12" s="17">
        <v>0.20735887100400899</v>
      </c>
      <c r="O12" s="17">
        <v>0.20860339046488699</v>
      </c>
      <c r="P12" s="17">
        <v>0.209298737236745</v>
      </c>
      <c r="Q12" s="17">
        <v>0.23493084414686999</v>
      </c>
      <c r="R12" s="17"/>
      <c r="S12" s="17">
        <v>0.18495072085872699</v>
      </c>
      <c r="T12" s="17">
        <v>0.23083060731740199</v>
      </c>
      <c r="U12" s="17">
        <v>0.31086109737812501</v>
      </c>
      <c r="V12" s="17">
        <v>0.19089256553836001</v>
      </c>
      <c r="W12" s="17">
        <v>0.149496678774233</v>
      </c>
      <c r="X12" s="17">
        <v>0.20580273502426899</v>
      </c>
      <c r="Y12" s="17">
        <v>0.217749950134106</v>
      </c>
      <c r="Z12" s="17">
        <v>0.15933707075511799</v>
      </c>
      <c r="AA12" s="17">
        <v>0.19793069812818401</v>
      </c>
      <c r="AB12" s="17"/>
      <c r="AC12" s="17">
        <v>0.231174332572293</v>
      </c>
      <c r="AD12" s="17">
        <v>0.31210767762181901</v>
      </c>
      <c r="AE12" s="17">
        <v>0.24811931588313399</v>
      </c>
      <c r="AF12" s="17">
        <v>0.13205623964260099</v>
      </c>
      <c r="AG12" s="17">
        <v>0.26651781390295898</v>
      </c>
      <c r="AH12" s="17">
        <v>0.12458646950317701</v>
      </c>
      <c r="AI12" s="17">
        <v>0.21898510825078299</v>
      </c>
      <c r="AJ12" s="17">
        <v>0.194253798082868</v>
      </c>
      <c r="AK12" s="17">
        <v>0.12392751944468</v>
      </c>
      <c r="AL12" s="17">
        <v>0.25290685487125703</v>
      </c>
      <c r="AM12" s="17"/>
      <c r="AN12" s="17">
        <v>0.15826349861092601</v>
      </c>
      <c r="AO12" s="17">
        <v>0.27743179090602899</v>
      </c>
      <c r="AP12" s="17"/>
      <c r="AQ12" s="17">
        <v>0.175522499464285</v>
      </c>
      <c r="AR12" s="17">
        <v>0.253821465373327</v>
      </c>
      <c r="AS12" s="17"/>
      <c r="AT12" s="17">
        <v>0.21134923389468699</v>
      </c>
      <c r="AU12" s="17">
        <v>0.19021135614985901</v>
      </c>
      <c r="AV12" s="17"/>
      <c r="AW12" s="17">
        <v>0.19827202508758199</v>
      </c>
      <c r="AX12" s="17">
        <v>0.218643606412882</v>
      </c>
      <c r="AY12" s="17"/>
      <c r="AZ12" s="17">
        <v>0.14986366912846499</v>
      </c>
      <c r="BA12" s="17">
        <v>0.26496331018375102</v>
      </c>
    </row>
    <row r="13" spans="2:53" ht="29" x14ac:dyDescent="0.35">
      <c r="B13" s="18" t="s">
        <v>105</v>
      </c>
      <c r="C13" s="17">
        <v>9.2636230518146498E-2</v>
      </c>
      <c r="D13" s="17">
        <v>9.1415461581149798E-2</v>
      </c>
      <c r="E13" s="17">
        <v>9.3940340878252704E-2</v>
      </c>
      <c r="F13" s="17"/>
      <c r="G13" s="17">
        <v>9.7710969520914195E-2</v>
      </c>
      <c r="H13" s="17">
        <v>6.7293939159676103E-2</v>
      </c>
      <c r="I13" s="17">
        <v>6.9626038489967804E-2</v>
      </c>
      <c r="J13" s="17">
        <v>9.9996033674936993E-2</v>
      </c>
      <c r="K13" s="17">
        <v>0.13237438035659499</v>
      </c>
      <c r="L13" s="17">
        <v>0.14494443403990101</v>
      </c>
      <c r="M13" s="17"/>
      <c r="N13" s="17">
        <v>9.0912278074829406E-2</v>
      </c>
      <c r="O13" s="17">
        <v>6.5122415704647593E-2</v>
      </c>
      <c r="P13" s="17">
        <v>9.9353784351694396E-2</v>
      </c>
      <c r="Q13" s="17">
        <v>0.15877772361033901</v>
      </c>
      <c r="R13" s="17"/>
      <c r="S13" s="17">
        <v>7.3501081293896403E-2</v>
      </c>
      <c r="T13" s="17">
        <v>9.0453992714790099E-2</v>
      </c>
      <c r="U13" s="17">
        <v>8.0825665743636102E-2</v>
      </c>
      <c r="V13" s="17">
        <v>0.13227306362830499</v>
      </c>
      <c r="W13" s="17">
        <v>9.3637739396164293E-2</v>
      </c>
      <c r="X13" s="17">
        <v>0.11193632580943599</v>
      </c>
      <c r="Y13" s="17">
        <v>9.5917107011579905E-2</v>
      </c>
      <c r="Z13" s="17">
        <v>5.7679760724581197E-2</v>
      </c>
      <c r="AA13" s="17">
        <v>8.96864113822749E-2</v>
      </c>
      <c r="AB13" s="17"/>
      <c r="AC13" s="17">
        <v>0.13135573509597401</v>
      </c>
      <c r="AD13" s="17">
        <v>8.4908182103324806E-2</v>
      </c>
      <c r="AE13" s="17">
        <v>7.1299585166759202E-2</v>
      </c>
      <c r="AF13" s="17">
        <v>5.6052962270414002E-2</v>
      </c>
      <c r="AG13" s="17">
        <v>0.11095820252373501</v>
      </c>
      <c r="AH13" s="17">
        <v>7.0127517561751895E-2</v>
      </c>
      <c r="AI13" s="17">
        <v>0.12574871974890001</v>
      </c>
      <c r="AJ13" s="17">
        <v>2.9941357930913098E-2</v>
      </c>
      <c r="AK13" s="17">
        <v>9.9807652029002103E-2</v>
      </c>
      <c r="AL13" s="17">
        <v>0.12862195350005601</v>
      </c>
      <c r="AM13" s="17"/>
      <c r="AN13" s="17">
        <v>7.3142049680388899E-2</v>
      </c>
      <c r="AO13" s="17">
        <v>0.121473074145741</v>
      </c>
      <c r="AP13" s="17"/>
      <c r="AQ13" s="17">
        <v>6.9238375139226704E-2</v>
      </c>
      <c r="AR13" s="17">
        <v>0.125522256079101</v>
      </c>
      <c r="AS13" s="17"/>
      <c r="AT13" s="17">
        <v>8.90744942201801E-2</v>
      </c>
      <c r="AU13" s="17">
        <v>0.113947145816403</v>
      </c>
      <c r="AV13" s="17"/>
      <c r="AW13" s="17">
        <v>8.6660709553417301E-2</v>
      </c>
      <c r="AX13" s="17">
        <v>9.8761306884761493E-2</v>
      </c>
      <c r="AY13" s="17"/>
      <c r="AZ13" s="17">
        <v>6.65354724844954E-2</v>
      </c>
      <c r="BA13" s="17">
        <v>0.11811930069627501</v>
      </c>
    </row>
    <row r="14" spans="2:53" ht="29" x14ac:dyDescent="0.35">
      <c r="B14" s="18" t="s">
        <v>106</v>
      </c>
      <c r="C14" s="17">
        <v>2.0709421410299501E-2</v>
      </c>
      <c r="D14" s="17">
        <v>2.5059275211205798E-2</v>
      </c>
      <c r="E14" s="17">
        <v>1.6378199193532499E-2</v>
      </c>
      <c r="F14" s="17"/>
      <c r="G14" s="17">
        <v>0</v>
      </c>
      <c r="H14" s="17">
        <v>1.7870614998933001E-3</v>
      </c>
      <c r="I14" s="17">
        <v>8.5116096907764099E-3</v>
      </c>
      <c r="J14" s="17">
        <v>1.4114482027787E-2</v>
      </c>
      <c r="K14" s="17">
        <v>5.2713809989063401E-2</v>
      </c>
      <c r="L14" s="17">
        <v>8.8307786471007094E-2</v>
      </c>
      <c r="M14" s="17"/>
      <c r="N14" s="17">
        <v>1.6125200968414501E-2</v>
      </c>
      <c r="O14" s="17">
        <v>3.5047011775773698E-2</v>
      </c>
      <c r="P14" s="17">
        <v>3.3165946873120203E-2</v>
      </c>
      <c r="Q14" s="17">
        <v>2.0175463044176199E-2</v>
      </c>
      <c r="R14" s="17"/>
      <c r="S14" s="17">
        <v>7.6901154898824601E-3</v>
      </c>
      <c r="T14" s="17">
        <v>2.08193181784786E-2</v>
      </c>
      <c r="U14" s="17">
        <v>3.2696369665520898E-2</v>
      </c>
      <c r="V14" s="17">
        <v>2.65996004084562E-2</v>
      </c>
      <c r="W14" s="17">
        <v>2.4475293856376101E-2</v>
      </c>
      <c r="X14" s="17">
        <v>2.7440364746679598E-2</v>
      </c>
      <c r="Y14" s="17">
        <v>1.69502152737065E-2</v>
      </c>
      <c r="Z14" s="17">
        <v>2.21584229666613E-2</v>
      </c>
      <c r="AA14" s="17">
        <v>1.6941543027615202E-2</v>
      </c>
      <c r="AB14" s="17"/>
      <c r="AC14" s="17">
        <v>3.1894503183564301E-3</v>
      </c>
      <c r="AD14" s="17">
        <v>1.36102791726678E-2</v>
      </c>
      <c r="AE14" s="17">
        <v>3.2968513898563499E-2</v>
      </c>
      <c r="AF14" s="17">
        <v>1.2391143888151501E-2</v>
      </c>
      <c r="AG14" s="17">
        <v>2.9119665450328801E-2</v>
      </c>
      <c r="AH14" s="17">
        <v>1.32295530034714E-2</v>
      </c>
      <c r="AI14" s="17">
        <v>2.7916568887749599E-2</v>
      </c>
      <c r="AJ14" s="17">
        <v>0</v>
      </c>
      <c r="AK14" s="17">
        <v>8.5941796979031801E-3</v>
      </c>
      <c r="AL14" s="17">
        <v>2.1332930623005598E-2</v>
      </c>
      <c r="AM14" s="17"/>
      <c r="AN14" s="17">
        <v>4.8393075048517604E-3</v>
      </c>
      <c r="AO14" s="17">
        <v>4.2231912091928302E-2</v>
      </c>
      <c r="AP14" s="17"/>
      <c r="AQ14" s="17">
        <v>1.1761622708189E-2</v>
      </c>
      <c r="AR14" s="17">
        <v>3.3804196553907498E-2</v>
      </c>
      <c r="AS14" s="17"/>
      <c r="AT14" s="17">
        <v>1.4197698933857601E-2</v>
      </c>
      <c r="AU14" s="17">
        <v>5.9113763874020502E-2</v>
      </c>
      <c r="AV14" s="17"/>
      <c r="AW14" s="17">
        <v>2.40159959070122E-2</v>
      </c>
      <c r="AX14" s="17">
        <v>1.6852563592177201E-2</v>
      </c>
      <c r="AY14" s="17"/>
      <c r="AZ14" s="17">
        <v>9.1851233929529704E-3</v>
      </c>
      <c r="BA14" s="17">
        <v>3.1960990991193698E-2</v>
      </c>
    </row>
    <row r="15" spans="2:53" x14ac:dyDescent="0.35">
      <c r="B15" s="18" t="s">
        <v>69</v>
      </c>
      <c r="C15" s="19">
        <v>2.3379547639888001E-2</v>
      </c>
      <c r="D15" s="19">
        <v>2.1097939909696099E-2</v>
      </c>
      <c r="E15" s="19">
        <v>2.5682189060055399E-2</v>
      </c>
      <c r="F15" s="19"/>
      <c r="G15" s="19">
        <v>1.1240376978974599E-2</v>
      </c>
      <c r="H15" s="19">
        <v>8.0686930559030704E-3</v>
      </c>
      <c r="I15" s="19">
        <v>1.61139739910129E-2</v>
      </c>
      <c r="J15" s="19">
        <v>2.5120841829935899E-2</v>
      </c>
      <c r="K15" s="19">
        <v>3.8297967828232797E-2</v>
      </c>
      <c r="L15" s="19">
        <v>6.6696863103775206E-2</v>
      </c>
      <c r="M15" s="19"/>
      <c r="N15" s="19">
        <v>1.8324715936674799E-2</v>
      </c>
      <c r="O15" s="19">
        <v>3.9802379384919498E-2</v>
      </c>
      <c r="P15" s="19">
        <v>2.4690458420775201E-2</v>
      </c>
      <c r="Q15" s="19">
        <v>6.2169879432565502E-2</v>
      </c>
      <c r="R15" s="19"/>
      <c r="S15" s="19">
        <v>2.4047017543196499E-2</v>
      </c>
      <c r="T15" s="19">
        <v>4.0620228014806102E-2</v>
      </c>
      <c r="U15" s="19">
        <v>1.2635055847567E-2</v>
      </c>
      <c r="V15" s="19">
        <v>2.4647847165236401E-2</v>
      </c>
      <c r="W15" s="19">
        <v>4.2384367998414003E-2</v>
      </c>
      <c r="X15" s="19">
        <v>1.5744663091413001E-2</v>
      </c>
      <c r="Y15" s="19">
        <v>1.9150728609056401E-2</v>
      </c>
      <c r="Z15" s="19">
        <v>8.7955114233041407E-3</v>
      </c>
      <c r="AA15" s="19">
        <v>1.0087101254484299E-2</v>
      </c>
      <c r="AB15" s="19"/>
      <c r="AC15" s="19">
        <v>3.0071032770241202E-2</v>
      </c>
      <c r="AD15" s="19">
        <v>8.1763370128804594E-3</v>
      </c>
      <c r="AE15" s="19">
        <v>7.6891042533573798E-3</v>
      </c>
      <c r="AF15" s="19">
        <v>1.56772087143002E-2</v>
      </c>
      <c r="AG15" s="19">
        <v>0</v>
      </c>
      <c r="AH15" s="19">
        <v>8.8331221854493505E-2</v>
      </c>
      <c r="AI15" s="19">
        <v>1.31095077800721E-2</v>
      </c>
      <c r="AJ15" s="19">
        <v>8.6957738876206406E-3</v>
      </c>
      <c r="AK15" s="19">
        <v>2.81949975195625E-2</v>
      </c>
      <c r="AL15" s="19">
        <v>1.45779469188625E-2</v>
      </c>
      <c r="AM15" s="19"/>
      <c r="AN15" s="19">
        <v>8.1679195394221797E-3</v>
      </c>
      <c r="AO15" s="19">
        <v>3.9444914784822198E-2</v>
      </c>
      <c r="AP15" s="19"/>
      <c r="AQ15" s="19">
        <v>1.15136083116465E-2</v>
      </c>
      <c r="AR15" s="19">
        <v>3.6491653885804498E-2</v>
      </c>
      <c r="AS15" s="19"/>
      <c r="AT15" s="19">
        <v>1.3755857777345599E-2</v>
      </c>
      <c r="AU15" s="19">
        <v>7.4052800736967905E-2</v>
      </c>
      <c r="AV15" s="19"/>
      <c r="AW15" s="19">
        <v>2.9576690028512698E-2</v>
      </c>
      <c r="AX15" s="19">
        <v>1.43636130834003E-2</v>
      </c>
      <c r="AY15" s="19"/>
      <c r="AZ15" s="19">
        <v>7.3919799263183197E-3</v>
      </c>
      <c r="BA15" s="19">
        <v>3.8988761345375399E-2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109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0.21187197646703301</v>
      </c>
      <c r="D9" s="17">
        <v>0.211989754759486</v>
      </c>
      <c r="E9" s="17">
        <v>0.211584604310084</v>
      </c>
      <c r="F9" s="17"/>
      <c r="G9" s="17">
        <v>0.30423222073642803</v>
      </c>
      <c r="H9" s="17">
        <v>0.30359552933533601</v>
      </c>
      <c r="I9" s="17">
        <v>0.249007248549069</v>
      </c>
      <c r="J9" s="17">
        <v>0.16030611625878499</v>
      </c>
      <c r="K9" s="17">
        <v>0.11675465075906701</v>
      </c>
      <c r="L9" s="17">
        <v>9.4537608854265695E-2</v>
      </c>
      <c r="M9" s="17"/>
      <c r="N9" s="17">
        <v>0.22245972268415901</v>
      </c>
      <c r="O9" s="17">
        <v>0.16918530930390299</v>
      </c>
      <c r="P9" s="17">
        <v>0.19729685633455199</v>
      </c>
      <c r="Q9" s="17">
        <v>0.191070041085284</v>
      </c>
      <c r="R9" s="17"/>
      <c r="S9" s="17">
        <v>0.25655972247425302</v>
      </c>
      <c r="T9" s="17">
        <v>0.151715821790809</v>
      </c>
      <c r="U9" s="17">
        <v>0.22463314973081</v>
      </c>
      <c r="V9" s="17">
        <v>0.19118253401889701</v>
      </c>
      <c r="W9" s="17">
        <v>0.24987170198731201</v>
      </c>
      <c r="X9" s="17">
        <v>0.19987969040117101</v>
      </c>
      <c r="Y9" s="17">
        <v>0.202509843926683</v>
      </c>
      <c r="Z9" s="17">
        <v>0.21701682885017501</v>
      </c>
      <c r="AA9" s="17">
        <v>0.226835081895574</v>
      </c>
      <c r="AB9" s="17"/>
      <c r="AC9" s="17">
        <v>0.17987009614947799</v>
      </c>
      <c r="AD9" s="17">
        <v>0.16830227776234999</v>
      </c>
      <c r="AE9" s="17">
        <v>0.25557400997048302</v>
      </c>
      <c r="AF9" s="17">
        <v>0.23077954192119501</v>
      </c>
      <c r="AG9" s="17">
        <v>0.31108888002563501</v>
      </c>
      <c r="AH9" s="17">
        <v>0.376768709459743</v>
      </c>
      <c r="AI9" s="17">
        <v>0.16559176554183899</v>
      </c>
      <c r="AJ9" s="17">
        <v>0.23111319735267799</v>
      </c>
      <c r="AK9" s="17">
        <v>0.31198919990408602</v>
      </c>
      <c r="AL9" s="17">
        <v>0.15463869016374299</v>
      </c>
      <c r="AM9" s="17"/>
      <c r="AN9" s="17">
        <v>0.27209133764999299</v>
      </c>
      <c r="AO9" s="17">
        <v>0.13723857866890801</v>
      </c>
      <c r="AP9" s="17"/>
      <c r="AQ9" s="17">
        <v>0.25219200945133202</v>
      </c>
      <c r="AR9" s="17">
        <v>0.15834244373093201</v>
      </c>
      <c r="AS9" s="17"/>
      <c r="AT9" s="17">
        <v>0.223658894272385</v>
      </c>
      <c r="AU9" s="17">
        <v>0.14460226287774999</v>
      </c>
      <c r="AV9" s="17"/>
      <c r="AW9" s="17">
        <v>0.21381787081195899</v>
      </c>
      <c r="AX9" s="17">
        <v>0.21038773962952001</v>
      </c>
      <c r="AY9" s="17"/>
      <c r="AZ9" s="17">
        <v>0.30080725276579201</v>
      </c>
      <c r="BA9" s="17">
        <v>0.12504139919757001</v>
      </c>
    </row>
    <row r="10" spans="2:53" ht="29" x14ac:dyDescent="0.35">
      <c r="B10" s="18" t="s">
        <v>102</v>
      </c>
      <c r="C10" s="17">
        <v>0.27243158879340101</v>
      </c>
      <c r="D10" s="17">
        <v>0.29345875018672402</v>
      </c>
      <c r="E10" s="17">
        <v>0.25164952452717898</v>
      </c>
      <c r="F10" s="17"/>
      <c r="G10" s="17">
        <v>0.34992856896017499</v>
      </c>
      <c r="H10" s="17">
        <v>0.26366268921742397</v>
      </c>
      <c r="I10" s="17">
        <v>0.31408111819819301</v>
      </c>
      <c r="J10" s="17">
        <v>0.25256405352674099</v>
      </c>
      <c r="K10" s="17">
        <v>0.24678912062726999</v>
      </c>
      <c r="L10" s="17">
        <v>0.20462169608904399</v>
      </c>
      <c r="M10" s="17"/>
      <c r="N10" s="17">
        <v>0.27508170575642299</v>
      </c>
      <c r="O10" s="17">
        <v>0.27271371299072</v>
      </c>
      <c r="P10" s="17">
        <v>0.24730705337123801</v>
      </c>
      <c r="Q10" s="17">
        <v>0.295290171618391</v>
      </c>
      <c r="R10" s="17"/>
      <c r="S10" s="17">
        <v>0.25667645359456498</v>
      </c>
      <c r="T10" s="17">
        <v>0.25036495019027999</v>
      </c>
      <c r="U10" s="17">
        <v>0.26253831993770099</v>
      </c>
      <c r="V10" s="17">
        <v>0.22247750333283101</v>
      </c>
      <c r="W10" s="17">
        <v>0.30146720162233798</v>
      </c>
      <c r="X10" s="17">
        <v>0.34143124717700402</v>
      </c>
      <c r="Y10" s="17">
        <v>0.25588793583486003</v>
      </c>
      <c r="Z10" s="17">
        <v>0.31376745731616801</v>
      </c>
      <c r="AA10" s="17">
        <v>0.29246609902947601</v>
      </c>
      <c r="AB10" s="17"/>
      <c r="AC10" s="17">
        <v>0.28371336288539301</v>
      </c>
      <c r="AD10" s="17">
        <v>0.29421583508095001</v>
      </c>
      <c r="AE10" s="17">
        <v>0.318052658961266</v>
      </c>
      <c r="AF10" s="17">
        <v>0.27773540122310703</v>
      </c>
      <c r="AG10" s="17">
        <v>0.23104342289032101</v>
      </c>
      <c r="AH10" s="17">
        <v>0.28755346186587499</v>
      </c>
      <c r="AI10" s="17">
        <v>0.262926219742395</v>
      </c>
      <c r="AJ10" s="17">
        <v>0.26120072137118999</v>
      </c>
      <c r="AK10" s="17">
        <v>0.28798169656339301</v>
      </c>
      <c r="AL10" s="17">
        <v>0.251116738663686</v>
      </c>
      <c r="AM10" s="17"/>
      <c r="AN10" s="17">
        <v>0.29788424912953998</v>
      </c>
      <c r="AO10" s="17">
        <v>0.24456723527951599</v>
      </c>
      <c r="AP10" s="17"/>
      <c r="AQ10" s="17">
        <v>0.28843931195025602</v>
      </c>
      <c r="AR10" s="17">
        <v>0.25398643343280902</v>
      </c>
      <c r="AS10" s="17"/>
      <c r="AT10" s="17">
        <v>0.27826420035601301</v>
      </c>
      <c r="AU10" s="17">
        <v>0.23579498976629901</v>
      </c>
      <c r="AV10" s="17"/>
      <c r="AW10" s="17">
        <v>0.26584761585824801</v>
      </c>
      <c r="AX10" s="17">
        <v>0.28071953734020499</v>
      </c>
      <c r="AY10" s="17"/>
      <c r="AZ10" s="17">
        <v>0.28694576680940098</v>
      </c>
      <c r="BA10" s="17">
        <v>0.25826089626091903</v>
      </c>
    </row>
    <row r="11" spans="2:53" ht="43.5" x14ac:dyDescent="0.35">
      <c r="B11" s="18" t="s">
        <v>103</v>
      </c>
      <c r="C11" s="17">
        <v>0.25485963744367301</v>
      </c>
      <c r="D11" s="17">
        <v>0.235357866909884</v>
      </c>
      <c r="E11" s="17">
        <v>0.27405123937378401</v>
      </c>
      <c r="F11" s="17"/>
      <c r="G11" s="17">
        <v>0.191697046548854</v>
      </c>
      <c r="H11" s="17">
        <v>0.28488129669762902</v>
      </c>
      <c r="I11" s="17">
        <v>0.24582634679365001</v>
      </c>
      <c r="J11" s="17">
        <v>0.29005295237108503</v>
      </c>
      <c r="K11" s="17">
        <v>0.209129785830485</v>
      </c>
      <c r="L11" s="17">
        <v>0.23093560383516401</v>
      </c>
      <c r="M11" s="17"/>
      <c r="N11" s="17">
        <v>0.259754230769703</v>
      </c>
      <c r="O11" s="17">
        <v>0.28217727702378298</v>
      </c>
      <c r="P11" s="17">
        <v>0.22232816358694901</v>
      </c>
      <c r="Q11" s="17">
        <v>0.17548062445587501</v>
      </c>
      <c r="R11" s="17"/>
      <c r="S11" s="17">
        <v>0.27548871766773497</v>
      </c>
      <c r="T11" s="17">
        <v>0.27774188896065</v>
      </c>
      <c r="U11" s="17">
        <v>0.20958716836363001</v>
      </c>
      <c r="V11" s="17">
        <v>0.30661477484323202</v>
      </c>
      <c r="W11" s="17">
        <v>0.22130403404662</v>
      </c>
      <c r="X11" s="17">
        <v>0.217498430571368</v>
      </c>
      <c r="Y11" s="17">
        <v>0.24130170915833299</v>
      </c>
      <c r="Z11" s="17">
        <v>0.27435730163446298</v>
      </c>
      <c r="AA11" s="17">
        <v>0.24713899768979899</v>
      </c>
      <c r="AB11" s="17"/>
      <c r="AC11" s="17">
        <v>0.30055882864797501</v>
      </c>
      <c r="AD11" s="17">
        <v>0.27700011877811798</v>
      </c>
      <c r="AE11" s="17">
        <v>0.21644361738933399</v>
      </c>
      <c r="AF11" s="17">
        <v>0.28482152739931099</v>
      </c>
      <c r="AG11" s="17">
        <v>0.26987550648221798</v>
      </c>
      <c r="AH11" s="17">
        <v>0.13184975921769099</v>
      </c>
      <c r="AI11" s="17">
        <v>0.27045940907010602</v>
      </c>
      <c r="AJ11" s="17">
        <v>0.23497145452302801</v>
      </c>
      <c r="AK11" s="17">
        <v>0.27422522385249798</v>
      </c>
      <c r="AL11" s="17">
        <v>0.23751477269993301</v>
      </c>
      <c r="AM11" s="17"/>
      <c r="AN11" s="17">
        <v>0.273443774741849</v>
      </c>
      <c r="AO11" s="17">
        <v>0.223606312210334</v>
      </c>
      <c r="AP11" s="17"/>
      <c r="AQ11" s="17">
        <v>0.27461982211996899</v>
      </c>
      <c r="AR11" s="17">
        <v>0.22893848181534701</v>
      </c>
      <c r="AS11" s="17"/>
      <c r="AT11" s="17">
        <v>0.25935548088369298</v>
      </c>
      <c r="AU11" s="17">
        <v>0.23549705974565999</v>
      </c>
      <c r="AV11" s="17"/>
      <c r="AW11" s="17">
        <v>0.24989452944805099</v>
      </c>
      <c r="AX11" s="17">
        <v>0.260487647036454</v>
      </c>
      <c r="AY11" s="17"/>
      <c r="AZ11" s="17">
        <v>0.25101676083882501</v>
      </c>
      <c r="BA11" s="17">
        <v>0.25861157039830102</v>
      </c>
    </row>
    <row r="12" spans="2:53" ht="29" x14ac:dyDescent="0.35">
      <c r="B12" s="18" t="s">
        <v>104</v>
      </c>
      <c r="C12" s="17">
        <v>0.11831735371254</v>
      </c>
      <c r="D12" s="17">
        <v>0.124941644897961</v>
      </c>
      <c r="E12" s="17">
        <v>0.111799508451133</v>
      </c>
      <c r="F12" s="17"/>
      <c r="G12" s="17">
        <v>7.38083317761761E-2</v>
      </c>
      <c r="H12" s="17">
        <v>9.4380457836760703E-2</v>
      </c>
      <c r="I12" s="17">
        <v>9.5622984851505E-2</v>
      </c>
      <c r="J12" s="17">
        <v>0.14818457280314101</v>
      </c>
      <c r="K12" s="17">
        <v>0.148657095252855</v>
      </c>
      <c r="L12" s="17">
        <v>0.15054791670220199</v>
      </c>
      <c r="M12" s="17"/>
      <c r="N12" s="17">
        <v>0.13251959392642301</v>
      </c>
      <c r="O12" s="17">
        <v>6.4699759606752102E-2</v>
      </c>
      <c r="P12" s="17">
        <v>8.7631786828019198E-2</v>
      </c>
      <c r="Q12" s="17">
        <v>0.102863174228898</v>
      </c>
      <c r="R12" s="17"/>
      <c r="S12" s="17">
        <v>0.117601730672003</v>
      </c>
      <c r="T12" s="17">
        <v>0.15437463557065201</v>
      </c>
      <c r="U12" s="17">
        <v>8.5840998630234797E-2</v>
      </c>
      <c r="V12" s="17">
        <v>0.130176326633584</v>
      </c>
      <c r="W12" s="17">
        <v>0.102506743814492</v>
      </c>
      <c r="X12" s="17">
        <v>0.11178594148661899</v>
      </c>
      <c r="Y12" s="17">
        <v>0.131854580021769</v>
      </c>
      <c r="Z12" s="17">
        <v>0.106224720770802</v>
      </c>
      <c r="AA12" s="17">
        <v>9.9903222254270299E-2</v>
      </c>
      <c r="AB12" s="17"/>
      <c r="AC12" s="17">
        <v>0.12194548462426601</v>
      </c>
      <c r="AD12" s="17">
        <v>7.1877489058256194E-2</v>
      </c>
      <c r="AE12" s="17">
        <v>0.11527960205219601</v>
      </c>
      <c r="AF12" s="17">
        <v>0.124029477192672</v>
      </c>
      <c r="AG12" s="17">
        <v>7.7033987272165899E-2</v>
      </c>
      <c r="AH12" s="17">
        <v>0.11215665616041599</v>
      </c>
      <c r="AI12" s="17">
        <v>0.135743910016454</v>
      </c>
      <c r="AJ12" s="17">
        <v>0.17705097389770599</v>
      </c>
      <c r="AK12" s="17">
        <v>6.2944444547023706E-2</v>
      </c>
      <c r="AL12" s="17">
        <v>0.137527862303822</v>
      </c>
      <c r="AM12" s="17"/>
      <c r="AN12" s="17">
        <v>9.5032391380672404E-2</v>
      </c>
      <c r="AO12" s="17">
        <v>0.15138485014285799</v>
      </c>
      <c r="AP12" s="17"/>
      <c r="AQ12" s="17">
        <v>0.104227621693705</v>
      </c>
      <c r="AR12" s="17">
        <v>0.13808575959146899</v>
      </c>
      <c r="AS12" s="17"/>
      <c r="AT12" s="17">
        <v>0.12117878205992499</v>
      </c>
      <c r="AU12" s="17">
        <v>0.109515798896561</v>
      </c>
      <c r="AV12" s="17"/>
      <c r="AW12" s="17">
        <v>0.105574714985671</v>
      </c>
      <c r="AX12" s="17">
        <v>0.134501018750878</v>
      </c>
      <c r="AY12" s="17"/>
      <c r="AZ12" s="17">
        <v>0.10306177399713499</v>
      </c>
      <c r="BA12" s="17">
        <v>0.133211902292105</v>
      </c>
    </row>
    <row r="13" spans="2:53" ht="29" x14ac:dyDescent="0.35">
      <c r="B13" s="18" t="s">
        <v>105</v>
      </c>
      <c r="C13" s="17">
        <v>5.5328711199339999E-2</v>
      </c>
      <c r="D13" s="17">
        <v>5.6757630177788003E-2</v>
      </c>
      <c r="E13" s="17">
        <v>5.3949569471168697E-2</v>
      </c>
      <c r="F13" s="17"/>
      <c r="G13" s="17">
        <v>4.7821656175551099E-2</v>
      </c>
      <c r="H13" s="17">
        <v>2.2476745683836601E-2</v>
      </c>
      <c r="I13" s="17">
        <v>4.7535802931012998E-2</v>
      </c>
      <c r="J13" s="17">
        <v>6.74955086502841E-2</v>
      </c>
      <c r="K13" s="17">
        <v>8.7334864376983498E-2</v>
      </c>
      <c r="L13" s="17">
        <v>8.3216992908402801E-2</v>
      </c>
      <c r="M13" s="17"/>
      <c r="N13" s="17">
        <v>5.3035725904420399E-2</v>
      </c>
      <c r="O13" s="17">
        <v>8.2968545302117905E-2</v>
      </c>
      <c r="P13" s="17">
        <v>6.0202093755188202E-2</v>
      </c>
      <c r="Q13" s="17">
        <v>0</v>
      </c>
      <c r="R13" s="17"/>
      <c r="S13" s="17">
        <v>4.7176695034328801E-2</v>
      </c>
      <c r="T13" s="17">
        <v>6.3742929279516594E-2</v>
      </c>
      <c r="U13" s="17">
        <v>3.5300769936205803E-2</v>
      </c>
      <c r="V13" s="17">
        <v>6.4329766947625905E-2</v>
      </c>
      <c r="W13" s="17">
        <v>5.7990657500706699E-2</v>
      </c>
      <c r="X13" s="17">
        <v>6.0803777438911501E-2</v>
      </c>
      <c r="Y13" s="17">
        <v>5.7615651880630697E-2</v>
      </c>
      <c r="Z13" s="17">
        <v>4.4316845495068702E-2</v>
      </c>
      <c r="AA13" s="17">
        <v>5.9165693031693903E-2</v>
      </c>
      <c r="AB13" s="17"/>
      <c r="AC13" s="17">
        <v>7.3058679894994094E-2</v>
      </c>
      <c r="AD13" s="17">
        <v>9.1366328830773794E-2</v>
      </c>
      <c r="AE13" s="17">
        <v>5.0790488422304297E-2</v>
      </c>
      <c r="AF13" s="17">
        <v>4.3837114196450998E-2</v>
      </c>
      <c r="AG13" s="17">
        <v>8.1838537879331805E-2</v>
      </c>
      <c r="AH13" s="17">
        <v>1.32295534127197E-2</v>
      </c>
      <c r="AI13" s="17">
        <v>6.7006880848356903E-2</v>
      </c>
      <c r="AJ13" s="17">
        <v>5.2243834262696603E-2</v>
      </c>
      <c r="AK13" s="17">
        <v>8.5941796979031801E-3</v>
      </c>
      <c r="AL13" s="17">
        <v>7.1174802162319001E-2</v>
      </c>
      <c r="AM13" s="17"/>
      <c r="AN13" s="17">
        <v>4.2168664898126797E-2</v>
      </c>
      <c r="AO13" s="17">
        <v>7.3058543868616002E-2</v>
      </c>
      <c r="AP13" s="17"/>
      <c r="AQ13" s="17">
        <v>4.8544254255851703E-2</v>
      </c>
      <c r="AR13" s="17">
        <v>6.1640520501456901E-2</v>
      </c>
      <c r="AS13" s="17"/>
      <c r="AT13" s="17">
        <v>5.3263344037991801E-2</v>
      </c>
      <c r="AU13" s="17">
        <v>6.9041724653373798E-2</v>
      </c>
      <c r="AV13" s="17"/>
      <c r="AW13" s="17">
        <v>5.9136121640803903E-2</v>
      </c>
      <c r="AX13" s="17">
        <v>5.0214237390796203E-2</v>
      </c>
      <c r="AY13" s="17"/>
      <c r="AZ13" s="17">
        <v>4.12699528041469E-2</v>
      </c>
      <c r="BA13" s="17">
        <v>6.9054761850442306E-2</v>
      </c>
    </row>
    <row r="14" spans="2:53" ht="29" x14ac:dyDescent="0.35">
      <c r="B14" s="18" t="s">
        <v>106</v>
      </c>
      <c r="C14" s="17">
        <v>5.9908868615796598E-2</v>
      </c>
      <c r="D14" s="17">
        <v>5.4373430035949397E-2</v>
      </c>
      <c r="E14" s="17">
        <v>6.5498204931765294E-2</v>
      </c>
      <c r="F14" s="17"/>
      <c r="G14" s="17">
        <v>2.1271798823840199E-2</v>
      </c>
      <c r="H14" s="17">
        <v>2.3527532544836301E-2</v>
      </c>
      <c r="I14" s="17">
        <v>2.5848693646771399E-2</v>
      </c>
      <c r="J14" s="17">
        <v>5.9623977752097101E-2</v>
      </c>
      <c r="K14" s="17">
        <v>0.142701588467506</v>
      </c>
      <c r="L14" s="17">
        <v>0.14923123581786399</v>
      </c>
      <c r="M14" s="17"/>
      <c r="N14" s="17">
        <v>4.0696363765212101E-2</v>
      </c>
      <c r="O14" s="17">
        <v>8.0068582907172905E-2</v>
      </c>
      <c r="P14" s="17">
        <v>0.12893302638469301</v>
      </c>
      <c r="Q14" s="17">
        <v>0.15411053071126701</v>
      </c>
      <c r="R14" s="17"/>
      <c r="S14" s="17">
        <v>2.8661086687140101E-2</v>
      </c>
      <c r="T14" s="17">
        <v>6.2546810923943402E-2</v>
      </c>
      <c r="U14" s="17">
        <v>0.118924313291932</v>
      </c>
      <c r="V14" s="17">
        <v>6.0571246880425998E-2</v>
      </c>
      <c r="W14" s="17">
        <v>3.5647081165565898E-2</v>
      </c>
      <c r="X14" s="17">
        <v>4.8957681909606497E-2</v>
      </c>
      <c r="Y14" s="17">
        <v>8.5241485824448293E-2</v>
      </c>
      <c r="Z14" s="17">
        <v>3.5521334510018501E-2</v>
      </c>
      <c r="AA14" s="17">
        <v>6.4403804767161094E-2</v>
      </c>
      <c r="AB14" s="17"/>
      <c r="AC14" s="17">
        <v>6.8484937682618202E-3</v>
      </c>
      <c r="AD14" s="17">
        <v>6.1981681356859303E-2</v>
      </c>
      <c r="AE14" s="17">
        <v>3.1243276751327799E-2</v>
      </c>
      <c r="AF14" s="17">
        <v>2.82542101386637E-2</v>
      </c>
      <c r="AG14" s="17">
        <v>2.9119665450328801E-2</v>
      </c>
      <c r="AH14" s="17">
        <v>3.3329054533459801E-2</v>
      </c>
      <c r="AI14" s="17">
        <v>7.2934184272475805E-2</v>
      </c>
      <c r="AJ14" s="17">
        <v>3.3793993559121202E-2</v>
      </c>
      <c r="AK14" s="17">
        <v>8.5941796979031801E-3</v>
      </c>
      <c r="AL14" s="17">
        <v>0.140405507069785</v>
      </c>
      <c r="AM14" s="17"/>
      <c r="AN14" s="17">
        <v>1.4718694075540601E-2</v>
      </c>
      <c r="AO14" s="17">
        <v>0.11593684281709001</v>
      </c>
      <c r="AP14" s="17"/>
      <c r="AQ14" s="17">
        <v>2.1643716253775602E-2</v>
      </c>
      <c r="AR14" s="17">
        <v>0.11468722914557</v>
      </c>
      <c r="AS14" s="17"/>
      <c r="AT14" s="17">
        <v>4.7471883975534E-2</v>
      </c>
      <c r="AU14" s="17">
        <v>0.12749670278099901</v>
      </c>
      <c r="AV14" s="17"/>
      <c r="AW14" s="17">
        <v>7.2444888651490902E-2</v>
      </c>
      <c r="AX14" s="17">
        <v>4.5162597833369497E-2</v>
      </c>
      <c r="AY14" s="17"/>
      <c r="AZ14" s="17">
        <v>1.3258313559678599E-2</v>
      </c>
      <c r="BA14" s="17">
        <v>0.105455414306577</v>
      </c>
    </row>
    <row r="15" spans="2:53" x14ac:dyDescent="0.35">
      <c r="B15" s="18" t="s">
        <v>69</v>
      </c>
      <c r="C15" s="19">
        <v>2.7281863768215901E-2</v>
      </c>
      <c r="D15" s="19">
        <v>2.31209230322072E-2</v>
      </c>
      <c r="E15" s="19">
        <v>3.1467348934886702E-2</v>
      </c>
      <c r="F15" s="19"/>
      <c r="G15" s="19">
        <v>1.1240376978974599E-2</v>
      </c>
      <c r="H15" s="19">
        <v>7.4757486841774898E-3</v>
      </c>
      <c r="I15" s="19">
        <v>2.20778050297975E-2</v>
      </c>
      <c r="J15" s="19">
        <v>2.1772818637867501E-2</v>
      </c>
      <c r="K15" s="19">
        <v>4.8632894685834399E-2</v>
      </c>
      <c r="L15" s="19">
        <v>8.6908945793057996E-2</v>
      </c>
      <c r="M15" s="19"/>
      <c r="N15" s="19">
        <v>1.64526571936594E-2</v>
      </c>
      <c r="O15" s="19">
        <v>4.8186812865551397E-2</v>
      </c>
      <c r="P15" s="19">
        <v>5.6301019739359998E-2</v>
      </c>
      <c r="Q15" s="19">
        <v>8.1185457900286001E-2</v>
      </c>
      <c r="R15" s="19"/>
      <c r="S15" s="19">
        <v>1.7835593869975901E-2</v>
      </c>
      <c r="T15" s="19">
        <v>3.9512963284147398E-2</v>
      </c>
      <c r="U15" s="19">
        <v>6.3175280109485699E-2</v>
      </c>
      <c r="V15" s="19">
        <v>2.4647847343403299E-2</v>
      </c>
      <c r="W15" s="19">
        <v>3.1212579862965901E-2</v>
      </c>
      <c r="X15" s="19">
        <v>1.9643231015320398E-2</v>
      </c>
      <c r="Y15" s="19">
        <v>2.5588793353276799E-2</v>
      </c>
      <c r="Z15" s="19">
        <v>8.7955114233041407E-3</v>
      </c>
      <c r="AA15" s="19">
        <v>1.00871013320258E-2</v>
      </c>
      <c r="AB15" s="19"/>
      <c r="AC15" s="19">
        <v>3.4005054029632997E-2</v>
      </c>
      <c r="AD15" s="19">
        <v>3.5256269132693502E-2</v>
      </c>
      <c r="AE15" s="19">
        <v>1.26163464530894E-2</v>
      </c>
      <c r="AF15" s="19">
        <v>1.05427279286004E-2</v>
      </c>
      <c r="AG15" s="19">
        <v>0</v>
      </c>
      <c r="AH15" s="19">
        <v>4.5112805350094702E-2</v>
      </c>
      <c r="AI15" s="19">
        <v>2.53376305083725E-2</v>
      </c>
      <c r="AJ15" s="19">
        <v>9.6258250335807694E-3</v>
      </c>
      <c r="AK15" s="19">
        <v>4.5671075737193499E-2</v>
      </c>
      <c r="AL15" s="19">
        <v>7.6216269367114396E-3</v>
      </c>
      <c r="AM15" s="19"/>
      <c r="AN15" s="19">
        <v>4.6608881242776699E-3</v>
      </c>
      <c r="AO15" s="19">
        <v>5.4207637012677098E-2</v>
      </c>
      <c r="AP15" s="19"/>
      <c r="AQ15" s="19">
        <v>1.03332642751091E-2</v>
      </c>
      <c r="AR15" s="19">
        <v>4.43191317824169E-2</v>
      </c>
      <c r="AS15" s="19"/>
      <c r="AT15" s="19">
        <v>1.6807414414458599E-2</v>
      </c>
      <c r="AU15" s="19">
        <v>7.8051461279356499E-2</v>
      </c>
      <c r="AV15" s="19"/>
      <c r="AW15" s="19">
        <v>3.3284258603776498E-2</v>
      </c>
      <c r="AX15" s="19">
        <v>1.85272220187764E-2</v>
      </c>
      <c r="AY15" s="19"/>
      <c r="AZ15" s="19">
        <v>3.6401792250212099E-3</v>
      </c>
      <c r="BA15" s="19">
        <v>5.03640556940851E-2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0.201393054101664</v>
      </c>
      <c r="D9" s="17">
        <v>0.203999707622494</v>
      </c>
      <c r="E9" s="17">
        <v>0.19896758662096301</v>
      </c>
      <c r="F9" s="17"/>
      <c r="G9" s="17">
        <v>0.19743474317180301</v>
      </c>
      <c r="H9" s="17">
        <v>0.24116417990148301</v>
      </c>
      <c r="I9" s="17">
        <v>0.22710222101583799</v>
      </c>
      <c r="J9" s="17">
        <v>0.17532369585482999</v>
      </c>
      <c r="K9" s="17">
        <v>0.170717255618098</v>
      </c>
      <c r="L9" s="17">
        <v>0.13407964383450299</v>
      </c>
      <c r="M9" s="17"/>
      <c r="N9" s="17">
        <v>0.21208869574973199</v>
      </c>
      <c r="O9" s="17">
        <v>0.1877848394421</v>
      </c>
      <c r="P9" s="17">
        <v>0.15521908782650901</v>
      </c>
      <c r="Q9" s="17">
        <v>0.15584203633973201</v>
      </c>
      <c r="R9" s="17"/>
      <c r="S9" s="17">
        <v>0.22357929102226201</v>
      </c>
      <c r="T9" s="17">
        <v>0.15401920930319099</v>
      </c>
      <c r="U9" s="17">
        <v>0.201773965783655</v>
      </c>
      <c r="V9" s="17">
        <v>0.19479606410828501</v>
      </c>
      <c r="W9" s="17">
        <v>0.27682084369550702</v>
      </c>
      <c r="X9" s="17">
        <v>0.22964530816864101</v>
      </c>
      <c r="Y9" s="17">
        <v>0.15556980279736499</v>
      </c>
      <c r="Z9" s="17">
        <v>0.19908651806327299</v>
      </c>
      <c r="AA9" s="17">
        <v>0.199806439989372</v>
      </c>
      <c r="AB9" s="17"/>
      <c r="AC9" s="17">
        <v>0.160771603183575</v>
      </c>
      <c r="AD9" s="17">
        <v>0.113405754608634</v>
      </c>
      <c r="AE9" s="17">
        <v>0.203706606982027</v>
      </c>
      <c r="AF9" s="17">
        <v>0.21319601330433899</v>
      </c>
      <c r="AG9" s="17">
        <v>0.20078887356556599</v>
      </c>
      <c r="AH9" s="17">
        <v>0.236992871667071</v>
      </c>
      <c r="AI9" s="17">
        <v>0.189516103942168</v>
      </c>
      <c r="AJ9" s="17">
        <v>0.269882591829811</v>
      </c>
      <c r="AK9" s="17">
        <v>0.33222236651797799</v>
      </c>
      <c r="AL9" s="17">
        <v>0.18490954948489799</v>
      </c>
      <c r="AM9" s="17"/>
      <c r="AN9" s="17">
        <v>0.237575179033373</v>
      </c>
      <c r="AO9" s="17">
        <v>0.16015099352824799</v>
      </c>
      <c r="AP9" s="17"/>
      <c r="AQ9" s="17">
        <v>0.22581865101896401</v>
      </c>
      <c r="AR9" s="17">
        <v>0.170365568005163</v>
      </c>
      <c r="AS9" s="17"/>
      <c r="AT9" s="17">
        <v>0.207272141306692</v>
      </c>
      <c r="AU9" s="17">
        <v>0.15789347168453199</v>
      </c>
      <c r="AV9" s="17"/>
      <c r="AW9" s="17">
        <v>0.221185318096497</v>
      </c>
      <c r="AX9" s="17">
        <v>0.17793973673104799</v>
      </c>
      <c r="AY9" s="17"/>
      <c r="AZ9" s="17">
        <v>0.25794447392196201</v>
      </c>
      <c r="BA9" s="17">
        <v>0.14617995270072101</v>
      </c>
    </row>
    <row r="10" spans="2:53" ht="29" x14ac:dyDescent="0.35">
      <c r="B10" s="18" t="s">
        <v>102</v>
      </c>
      <c r="C10" s="17">
        <v>0.35013075924112302</v>
      </c>
      <c r="D10" s="17">
        <v>0.373221714619005</v>
      </c>
      <c r="E10" s="17">
        <v>0.32645514055347402</v>
      </c>
      <c r="F10" s="17"/>
      <c r="G10" s="17">
        <v>0.30205117068941301</v>
      </c>
      <c r="H10" s="17">
        <v>0.350753292133482</v>
      </c>
      <c r="I10" s="17">
        <v>0.36179989633592302</v>
      </c>
      <c r="J10" s="17">
        <v>0.38049374151038501</v>
      </c>
      <c r="K10" s="17">
        <v>0.316988945294362</v>
      </c>
      <c r="L10" s="17">
        <v>0.314186453240408</v>
      </c>
      <c r="M10" s="17"/>
      <c r="N10" s="17">
        <v>0.35544061596325999</v>
      </c>
      <c r="O10" s="17">
        <v>0.34279482856397397</v>
      </c>
      <c r="P10" s="17">
        <v>0.33208353283747599</v>
      </c>
      <c r="Q10" s="17">
        <v>0.32131118412634901</v>
      </c>
      <c r="R10" s="17"/>
      <c r="S10" s="17">
        <v>0.34754041181484402</v>
      </c>
      <c r="T10" s="17">
        <v>0.33661148123962398</v>
      </c>
      <c r="U10" s="17">
        <v>0.40673274894567102</v>
      </c>
      <c r="V10" s="17">
        <v>0.35337876535631901</v>
      </c>
      <c r="W10" s="17">
        <v>0.32346864826041999</v>
      </c>
      <c r="X10" s="17">
        <v>0.32133684952969899</v>
      </c>
      <c r="Y10" s="17">
        <v>0.35367861465157002</v>
      </c>
      <c r="Z10" s="17">
        <v>0.36654052410297699</v>
      </c>
      <c r="AA10" s="17">
        <v>0.35538328027788801</v>
      </c>
      <c r="AB10" s="17"/>
      <c r="AC10" s="17">
        <v>0.35468955422220799</v>
      </c>
      <c r="AD10" s="17">
        <v>0.31871532774109601</v>
      </c>
      <c r="AE10" s="17">
        <v>0.367910267019394</v>
      </c>
      <c r="AF10" s="17">
        <v>0.41911686879635301</v>
      </c>
      <c r="AG10" s="17">
        <v>0.34485857947338799</v>
      </c>
      <c r="AH10" s="17">
        <v>0.305165142938357</v>
      </c>
      <c r="AI10" s="17">
        <v>0.36605739087440198</v>
      </c>
      <c r="AJ10" s="17">
        <v>0.28041386105163402</v>
      </c>
      <c r="AK10" s="17">
        <v>0.27768219914807202</v>
      </c>
      <c r="AL10" s="17">
        <v>0.291926546199199</v>
      </c>
      <c r="AM10" s="17"/>
      <c r="AN10" s="17">
        <v>0.37491759702099697</v>
      </c>
      <c r="AO10" s="17">
        <v>0.32467688112194798</v>
      </c>
      <c r="AP10" s="17"/>
      <c r="AQ10" s="17">
        <v>0.36465210559046002</v>
      </c>
      <c r="AR10" s="17">
        <v>0.33836246554079902</v>
      </c>
      <c r="AS10" s="17"/>
      <c r="AT10" s="17">
        <v>0.35475641779544398</v>
      </c>
      <c r="AU10" s="17">
        <v>0.33520584761181799</v>
      </c>
      <c r="AV10" s="17"/>
      <c r="AW10" s="17">
        <v>0.33501271698984397</v>
      </c>
      <c r="AX10" s="17">
        <v>0.36787333951643297</v>
      </c>
      <c r="AY10" s="17"/>
      <c r="AZ10" s="17">
        <v>0.35525828413974703</v>
      </c>
      <c r="BA10" s="17">
        <v>0.34512457985494299</v>
      </c>
    </row>
    <row r="11" spans="2:53" ht="43.5" x14ac:dyDescent="0.35">
      <c r="B11" s="18" t="s">
        <v>103</v>
      </c>
      <c r="C11" s="17">
        <v>0.30234830802554102</v>
      </c>
      <c r="D11" s="17">
        <v>0.27470429557013898</v>
      </c>
      <c r="E11" s="17">
        <v>0.33026433178725501</v>
      </c>
      <c r="F11" s="17"/>
      <c r="G11" s="17">
        <v>0.29668209970210702</v>
      </c>
      <c r="H11" s="17">
        <v>0.29895849057843599</v>
      </c>
      <c r="I11" s="17">
        <v>0.27273530230110399</v>
      </c>
      <c r="J11" s="17">
        <v>0.319241612605067</v>
      </c>
      <c r="K11" s="17">
        <v>0.34363244662884201</v>
      </c>
      <c r="L11" s="17">
        <v>0.29203059199638798</v>
      </c>
      <c r="M11" s="17"/>
      <c r="N11" s="17">
        <v>0.30103140410441798</v>
      </c>
      <c r="O11" s="17">
        <v>0.32258091942619399</v>
      </c>
      <c r="P11" s="17">
        <v>0.31662825819284401</v>
      </c>
      <c r="Q11" s="17">
        <v>0.25797560819713999</v>
      </c>
      <c r="R11" s="17"/>
      <c r="S11" s="17">
        <v>0.304387128420743</v>
      </c>
      <c r="T11" s="17">
        <v>0.33647874257301602</v>
      </c>
      <c r="U11" s="17">
        <v>0.211998093011593</v>
      </c>
      <c r="V11" s="17">
        <v>0.27625665178653802</v>
      </c>
      <c r="W11" s="17">
        <v>0.24560826462667701</v>
      </c>
      <c r="X11" s="17">
        <v>0.31181601584880703</v>
      </c>
      <c r="Y11" s="17">
        <v>0.36093404397954998</v>
      </c>
      <c r="Z11" s="17">
        <v>0.33694375542030802</v>
      </c>
      <c r="AA11" s="17">
        <v>0.32298681892935499</v>
      </c>
      <c r="AB11" s="17"/>
      <c r="AC11" s="17">
        <v>0.35233453664197101</v>
      </c>
      <c r="AD11" s="17">
        <v>0.42741310176471697</v>
      </c>
      <c r="AE11" s="17">
        <v>0.30433472718252103</v>
      </c>
      <c r="AF11" s="17">
        <v>0.25445934378267798</v>
      </c>
      <c r="AG11" s="17">
        <v>0.19757863386724001</v>
      </c>
      <c r="AH11" s="17">
        <v>0.23173390440460601</v>
      </c>
      <c r="AI11" s="17">
        <v>0.307062584138732</v>
      </c>
      <c r="AJ11" s="17">
        <v>0.35448368843359401</v>
      </c>
      <c r="AK11" s="17">
        <v>0.24166712146779101</v>
      </c>
      <c r="AL11" s="17">
        <v>0.34567225169335603</v>
      </c>
      <c r="AM11" s="17"/>
      <c r="AN11" s="17">
        <v>0.28440899130752201</v>
      </c>
      <c r="AO11" s="17">
        <v>0.31771388922084098</v>
      </c>
      <c r="AP11" s="17"/>
      <c r="AQ11" s="17">
        <v>0.29447477192017901</v>
      </c>
      <c r="AR11" s="17">
        <v>0.31073352462266901</v>
      </c>
      <c r="AS11" s="17"/>
      <c r="AT11" s="17">
        <v>0.30524948757912601</v>
      </c>
      <c r="AU11" s="17">
        <v>0.295462241368109</v>
      </c>
      <c r="AV11" s="17"/>
      <c r="AW11" s="17">
        <v>0.294159202587913</v>
      </c>
      <c r="AX11" s="17">
        <v>0.31301633992161898</v>
      </c>
      <c r="AY11" s="17"/>
      <c r="AZ11" s="17">
        <v>0.26123240853284402</v>
      </c>
      <c r="BA11" s="17">
        <v>0.342491178621807</v>
      </c>
    </row>
    <row r="12" spans="2:53" ht="29" x14ac:dyDescent="0.35">
      <c r="B12" s="18" t="s">
        <v>104</v>
      </c>
      <c r="C12" s="17">
        <v>7.4282557538314406E-2</v>
      </c>
      <c r="D12" s="17">
        <v>7.7161724040081106E-2</v>
      </c>
      <c r="E12" s="17">
        <v>7.1470220396121803E-2</v>
      </c>
      <c r="F12" s="17"/>
      <c r="G12" s="17">
        <v>0.104164622257398</v>
      </c>
      <c r="H12" s="17">
        <v>7.5037163229725506E-2</v>
      </c>
      <c r="I12" s="17">
        <v>7.3557175958936294E-2</v>
      </c>
      <c r="J12" s="17">
        <v>7.1312358037109599E-2</v>
      </c>
      <c r="K12" s="17">
        <v>5.7302549505288798E-2</v>
      </c>
      <c r="L12" s="17">
        <v>9.7724006698076502E-2</v>
      </c>
      <c r="M12" s="17"/>
      <c r="N12" s="17">
        <v>7.2053089795446806E-2</v>
      </c>
      <c r="O12" s="17">
        <v>6.0471938637020502E-2</v>
      </c>
      <c r="P12" s="17">
        <v>8.65035216707737E-2</v>
      </c>
      <c r="Q12" s="17">
        <v>0.12559434560812099</v>
      </c>
      <c r="R12" s="17"/>
      <c r="S12" s="17">
        <v>6.8029003748876701E-2</v>
      </c>
      <c r="T12" s="17">
        <v>7.7740947937580795E-2</v>
      </c>
      <c r="U12" s="17">
        <v>7.58103403891629E-2</v>
      </c>
      <c r="V12" s="17">
        <v>8.8542655832678702E-2</v>
      </c>
      <c r="W12" s="17">
        <v>8.2808079465869405E-2</v>
      </c>
      <c r="X12" s="17">
        <v>9.2142707872443205E-2</v>
      </c>
      <c r="Y12" s="17">
        <v>6.3890249711676103E-2</v>
      </c>
      <c r="Z12" s="17">
        <v>4.4316845495068702E-2</v>
      </c>
      <c r="AA12" s="17">
        <v>6.4274097654271806E-2</v>
      </c>
      <c r="AB12" s="17"/>
      <c r="AC12" s="17">
        <v>5.6756945233847E-2</v>
      </c>
      <c r="AD12" s="17">
        <v>0.13541807787374799</v>
      </c>
      <c r="AE12" s="17">
        <v>8.04696650546676E-2</v>
      </c>
      <c r="AF12" s="17">
        <v>5.8566847970229201E-2</v>
      </c>
      <c r="AG12" s="17">
        <v>0.20005952004133801</v>
      </c>
      <c r="AH12" s="17">
        <v>0.10610869333841599</v>
      </c>
      <c r="AI12" s="17">
        <v>6.7602811441445906E-2</v>
      </c>
      <c r="AJ12" s="17">
        <v>5.25679084479964E-2</v>
      </c>
      <c r="AK12" s="17">
        <v>7.1167069494174701E-2</v>
      </c>
      <c r="AL12" s="17">
        <v>0.11093679349213301</v>
      </c>
      <c r="AM12" s="17"/>
      <c r="AN12" s="17">
        <v>6.8425020645820997E-2</v>
      </c>
      <c r="AO12" s="17">
        <v>8.2504933936762906E-2</v>
      </c>
      <c r="AP12" s="17"/>
      <c r="AQ12" s="17">
        <v>7.1397522596474305E-2</v>
      </c>
      <c r="AR12" s="17">
        <v>7.3666353639255097E-2</v>
      </c>
      <c r="AS12" s="17"/>
      <c r="AT12" s="17">
        <v>8.0393408401186903E-2</v>
      </c>
      <c r="AU12" s="17">
        <v>3.7219501542958597E-2</v>
      </c>
      <c r="AV12" s="17"/>
      <c r="AW12" s="17">
        <v>6.8215402235299705E-2</v>
      </c>
      <c r="AX12" s="17">
        <v>8.2107702171949695E-2</v>
      </c>
      <c r="AY12" s="17"/>
      <c r="AZ12" s="17">
        <v>9.02115424499767E-2</v>
      </c>
      <c r="BA12" s="17">
        <v>5.8730540242613698E-2</v>
      </c>
    </row>
    <row r="13" spans="2:53" ht="29" x14ac:dyDescent="0.35">
      <c r="B13" s="18" t="s">
        <v>105</v>
      </c>
      <c r="C13" s="17">
        <v>3.3209581409801701E-2</v>
      </c>
      <c r="D13" s="17">
        <v>3.1506972265695599E-2</v>
      </c>
      <c r="E13" s="17">
        <v>3.4942067976868003E-2</v>
      </c>
      <c r="F13" s="17"/>
      <c r="G13" s="17">
        <v>7.3441256674036906E-2</v>
      </c>
      <c r="H13" s="17">
        <v>2.2818139921982599E-2</v>
      </c>
      <c r="I13" s="17">
        <v>4.4035443572383197E-2</v>
      </c>
      <c r="J13" s="17">
        <v>1.60162914261179E-2</v>
      </c>
      <c r="K13" s="17">
        <v>3.64904512831115E-2</v>
      </c>
      <c r="L13" s="17">
        <v>4.1113103266661101E-2</v>
      </c>
      <c r="M13" s="17"/>
      <c r="N13" s="17">
        <v>3.4572015730033101E-2</v>
      </c>
      <c r="O13" s="17">
        <v>1.2230597755761999E-2</v>
      </c>
      <c r="P13" s="17">
        <v>4.1915729429710898E-2</v>
      </c>
      <c r="Q13" s="17">
        <v>4.28366443895076E-2</v>
      </c>
      <c r="R13" s="17"/>
      <c r="S13" s="17">
        <v>3.1737132783102397E-2</v>
      </c>
      <c r="T13" s="17">
        <v>3.9424106549926202E-2</v>
      </c>
      <c r="U13" s="17">
        <v>3.8098641808709498E-2</v>
      </c>
      <c r="V13" s="17">
        <v>5.6667744308893098E-2</v>
      </c>
      <c r="W13" s="17">
        <v>2.8909796715126099E-2</v>
      </c>
      <c r="X13" s="17">
        <v>1.76187514760749E-2</v>
      </c>
      <c r="Y13" s="17">
        <v>2.3388280447783599E-2</v>
      </c>
      <c r="Z13" s="17">
        <v>2.2158422528407301E-2</v>
      </c>
      <c r="AA13" s="17">
        <v>3.0520718867013699E-2</v>
      </c>
      <c r="AB13" s="17"/>
      <c r="AC13" s="17">
        <v>3.8252856370410399E-2</v>
      </c>
      <c r="AD13" s="17">
        <v>0</v>
      </c>
      <c r="AE13" s="17">
        <v>1.930031819025E-2</v>
      </c>
      <c r="AF13" s="17">
        <v>3.2712613548688103E-2</v>
      </c>
      <c r="AG13" s="17">
        <v>2.75947276021393E-2</v>
      </c>
      <c r="AH13" s="17">
        <v>2.7242128518436499E-2</v>
      </c>
      <c r="AI13" s="17">
        <v>3.5185730187292603E-2</v>
      </c>
      <c r="AJ13" s="17">
        <v>3.3564015616632997E-2</v>
      </c>
      <c r="AK13" s="17">
        <v>4.0472066154518697E-2</v>
      </c>
      <c r="AL13" s="17">
        <v>4.7960178277779202E-2</v>
      </c>
      <c r="AM13" s="17"/>
      <c r="AN13" s="17">
        <v>2.70078330488468E-2</v>
      </c>
      <c r="AO13" s="17">
        <v>4.0124019681471203E-2</v>
      </c>
      <c r="AP13" s="17"/>
      <c r="AQ13" s="17">
        <v>2.97195358614534E-2</v>
      </c>
      <c r="AR13" s="17">
        <v>3.57471038620212E-2</v>
      </c>
      <c r="AS13" s="17"/>
      <c r="AT13" s="17">
        <v>3.0533483431925398E-2</v>
      </c>
      <c r="AU13" s="17">
        <v>4.3813801684206399E-2</v>
      </c>
      <c r="AV13" s="17"/>
      <c r="AW13" s="17">
        <v>3.1435729243494498E-2</v>
      </c>
      <c r="AX13" s="17">
        <v>3.5574000715232201E-2</v>
      </c>
      <c r="AY13" s="17"/>
      <c r="AZ13" s="17">
        <v>2.44122269434651E-2</v>
      </c>
      <c r="BA13" s="17">
        <v>4.1798741960560201E-2</v>
      </c>
    </row>
    <row r="14" spans="2:53" ht="29" x14ac:dyDescent="0.35">
      <c r="B14" s="18" t="s">
        <v>106</v>
      </c>
      <c r="C14" s="17">
        <v>1.7825295719388502E-2</v>
      </c>
      <c r="D14" s="17">
        <v>2.3199431425332099E-2</v>
      </c>
      <c r="E14" s="17">
        <v>1.2467196871638201E-2</v>
      </c>
      <c r="F14" s="17"/>
      <c r="G14" s="17">
        <v>4.94011457287322E-3</v>
      </c>
      <c r="H14" s="17">
        <v>6.8437265148147998E-3</v>
      </c>
      <c r="I14" s="17">
        <v>4.8449799943438704E-3</v>
      </c>
      <c r="J14" s="17">
        <v>1.7623888000354498E-2</v>
      </c>
      <c r="K14" s="17">
        <v>4.4326123938392401E-2</v>
      </c>
      <c r="L14" s="17">
        <v>5.2737340688692201E-2</v>
      </c>
      <c r="M14" s="17"/>
      <c r="N14" s="17">
        <v>1.07201211365487E-2</v>
      </c>
      <c r="O14" s="17">
        <v>3.5047011775773698E-2</v>
      </c>
      <c r="P14" s="17">
        <v>3.3920899934690399E-2</v>
      </c>
      <c r="Q14" s="17">
        <v>4.4655187628689003E-2</v>
      </c>
      <c r="R14" s="17"/>
      <c r="S14" s="17">
        <v>9.2281385378636498E-3</v>
      </c>
      <c r="T14" s="17">
        <v>2.3211558884161699E-2</v>
      </c>
      <c r="U14" s="17">
        <v>2.76810416468578E-2</v>
      </c>
      <c r="V14" s="17">
        <v>9.4687894627128698E-3</v>
      </c>
      <c r="W14" s="17">
        <v>1.56062895344149E-2</v>
      </c>
      <c r="X14" s="17">
        <v>1.55942719368294E-2</v>
      </c>
      <c r="Y14" s="17">
        <v>2.11877687697405E-2</v>
      </c>
      <c r="Z14" s="17">
        <v>2.21584229666613E-2</v>
      </c>
      <c r="AA14" s="17">
        <v>2.0303910060749001E-2</v>
      </c>
      <c r="AB14" s="17"/>
      <c r="AC14" s="17">
        <v>0</v>
      </c>
      <c r="AD14" s="17">
        <v>5.0477380118046601E-3</v>
      </c>
      <c r="AE14" s="17">
        <v>1.94962748087164E-2</v>
      </c>
      <c r="AF14" s="17">
        <v>9.4267382981786108E-3</v>
      </c>
      <c r="AG14" s="17">
        <v>2.9119665450328801E-2</v>
      </c>
      <c r="AH14" s="17">
        <v>2.7544952253031E-2</v>
      </c>
      <c r="AI14" s="17">
        <v>2.1152188883050201E-2</v>
      </c>
      <c r="AJ14" s="17">
        <v>9.0879346203323001E-3</v>
      </c>
      <c r="AK14" s="17">
        <v>8.5941796979031801E-3</v>
      </c>
      <c r="AL14" s="17">
        <v>1.0973053915924499E-2</v>
      </c>
      <c r="AM14" s="17"/>
      <c r="AN14" s="17">
        <v>4.7720421439380696E-3</v>
      </c>
      <c r="AO14" s="17">
        <v>3.5471811589788502E-2</v>
      </c>
      <c r="AP14" s="17"/>
      <c r="AQ14" s="17">
        <v>6.4381071431950099E-3</v>
      </c>
      <c r="AR14" s="17">
        <v>3.46499824249328E-2</v>
      </c>
      <c r="AS14" s="17"/>
      <c r="AT14" s="17">
        <v>1.0336218510916199E-2</v>
      </c>
      <c r="AU14" s="17">
        <v>6.6470707067673204E-2</v>
      </c>
      <c r="AV14" s="17"/>
      <c r="AW14" s="17">
        <v>2.3848965588480299E-2</v>
      </c>
      <c r="AX14" s="17">
        <v>1.0666529392348301E-2</v>
      </c>
      <c r="AY14" s="17"/>
      <c r="AZ14" s="17">
        <v>6.4627579485453902E-3</v>
      </c>
      <c r="BA14" s="17">
        <v>2.8918933193163E-2</v>
      </c>
    </row>
    <row r="15" spans="2:53" x14ac:dyDescent="0.35">
      <c r="B15" s="18" t="s">
        <v>69</v>
      </c>
      <c r="C15" s="19">
        <v>2.0810443964166699E-2</v>
      </c>
      <c r="D15" s="19">
        <v>1.6206154457252299E-2</v>
      </c>
      <c r="E15" s="19">
        <v>2.5433455793680199E-2</v>
      </c>
      <c r="F15" s="19"/>
      <c r="G15" s="19">
        <v>2.1285992932368599E-2</v>
      </c>
      <c r="H15" s="19">
        <v>4.4250077200758599E-3</v>
      </c>
      <c r="I15" s="19">
        <v>1.5924980821471799E-2</v>
      </c>
      <c r="J15" s="19">
        <v>1.99884125661355E-2</v>
      </c>
      <c r="K15" s="19">
        <v>3.05422277319061E-2</v>
      </c>
      <c r="L15" s="19">
        <v>6.8128860275270597E-2</v>
      </c>
      <c r="M15" s="19"/>
      <c r="N15" s="19">
        <v>1.40940575205626E-2</v>
      </c>
      <c r="O15" s="19">
        <v>3.9089864399176201E-2</v>
      </c>
      <c r="P15" s="19">
        <v>3.37289701079957E-2</v>
      </c>
      <c r="Q15" s="19">
        <v>5.1784993710461497E-2</v>
      </c>
      <c r="R15" s="19"/>
      <c r="S15" s="19">
        <v>1.5498893672309E-2</v>
      </c>
      <c r="T15" s="19">
        <v>3.2513953512500401E-2</v>
      </c>
      <c r="U15" s="19">
        <v>3.7905168414351702E-2</v>
      </c>
      <c r="V15" s="19">
        <v>2.0889329144573299E-2</v>
      </c>
      <c r="W15" s="19">
        <v>2.6778077701985301E-2</v>
      </c>
      <c r="X15" s="19">
        <v>1.18460951675055E-2</v>
      </c>
      <c r="Y15" s="19">
        <v>2.13512396423143E-2</v>
      </c>
      <c r="Z15" s="19">
        <v>8.7955114233041407E-3</v>
      </c>
      <c r="AA15" s="19">
        <v>6.72473422135052E-3</v>
      </c>
      <c r="AB15" s="19"/>
      <c r="AC15" s="19">
        <v>3.7194504347989502E-2</v>
      </c>
      <c r="AD15" s="19">
        <v>0</v>
      </c>
      <c r="AE15" s="19">
        <v>4.7821407624242798E-3</v>
      </c>
      <c r="AF15" s="19">
        <v>1.2521574299534301E-2</v>
      </c>
      <c r="AG15" s="19">
        <v>0</v>
      </c>
      <c r="AH15" s="19">
        <v>6.5212306880083004E-2</v>
      </c>
      <c r="AI15" s="19">
        <v>1.34231905329082E-2</v>
      </c>
      <c r="AJ15" s="19">
        <v>0</v>
      </c>
      <c r="AK15" s="19">
        <v>2.81949975195625E-2</v>
      </c>
      <c r="AL15" s="19">
        <v>7.6216269367114396E-3</v>
      </c>
      <c r="AM15" s="19"/>
      <c r="AN15" s="19">
        <v>2.8933367995018599E-3</v>
      </c>
      <c r="AO15" s="19">
        <v>3.9357470920940503E-2</v>
      </c>
      <c r="AP15" s="19"/>
      <c r="AQ15" s="19">
        <v>7.4993058692730003E-3</v>
      </c>
      <c r="AR15" s="19">
        <v>3.6475001905160197E-2</v>
      </c>
      <c r="AS15" s="19"/>
      <c r="AT15" s="19">
        <v>1.1458842974710099E-2</v>
      </c>
      <c r="AU15" s="19">
        <v>6.3934429040702706E-2</v>
      </c>
      <c r="AV15" s="19"/>
      <c r="AW15" s="19">
        <v>2.6142665258471001E-2</v>
      </c>
      <c r="AX15" s="19">
        <v>1.28223515513699E-2</v>
      </c>
      <c r="AY15" s="19"/>
      <c r="AZ15" s="19">
        <v>4.4783060634598897E-3</v>
      </c>
      <c r="BA15" s="19">
        <v>3.6756073426192103E-2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A20"/>
  <sheetViews>
    <sheetView showGridLines="0" workbookViewId="0">
      <pane xSplit="2" topLeftCell="C1" activePane="topRight" state="frozen"/>
      <selection pane="topRight" activeCell="G11" sqref="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0.13992918898418399</v>
      </c>
      <c r="D9" s="17">
        <v>0.140654029937581</v>
      </c>
      <c r="E9" s="17">
        <v>0.139330237238591</v>
      </c>
      <c r="F9" s="17"/>
      <c r="G9" s="17">
        <v>0.22435398796949099</v>
      </c>
      <c r="H9" s="17">
        <v>0.13432746518716701</v>
      </c>
      <c r="I9" s="17">
        <v>0.18051667136255001</v>
      </c>
      <c r="J9" s="17">
        <v>0.12698651074032</v>
      </c>
      <c r="K9" s="17">
        <v>9.2706084217219195E-2</v>
      </c>
      <c r="L9" s="17">
        <v>8.5021403907297094E-2</v>
      </c>
      <c r="M9" s="17"/>
      <c r="N9" s="17">
        <v>0.13902800761334899</v>
      </c>
      <c r="O9" s="17">
        <v>0.141699841969047</v>
      </c>
      <c r="P9" s="17">
        <v>0.13912694968050601</v>
      </c>
      <c r="Q9" s="17">
        <v>0.17217494494361801</v>
      </c>
      <c r="R9" s="17"/>
      <c r="S9" s="17">
        <v>0.142269431755773</v>
      </c>
      <c r="T9" s="17">
        <v>0.123897497619414</v>
      </c>
      <c r="U9" s="17">
        <v>0.14621841173515199</v>
      </c>
      <c r="V9" s="17">
        <v>0.124611040989573</v>
      </c>
      <c r="W9" s="17">
        <v>0.14753602376730199</v>
      </c>
      <c r="X9" s="17">
        <v>0.168841526496818</v>
      </c>
      <c r="Y9" s="17">
        <v>0.125743459907453</v>
      </c>
      <c r="Z9" s="17">
        <v>0.186062896213226</v>
      </c>
      <c r="AA9" s="17">
        <v>0.13055364689114199</v>
      </c>
      <c r="AB9" s="17"/>
      <c r="AC9" s="17">
        <v>0.12857941256691799</v>
      </c>
      <c r="AD9" s="17">
        <v>0.142772533286422</v>
      </c>
      <c r="AE9" s="17">
        <v>0.13269415831980499</v>
      </c>
      <c r="AF9" s="17">
        <v>0.186460511347463</v>
      </c>
      <c r="AG9" s="17">
        <v>0.248075674905225</v>
      </c>
      <c r="AH9" s="17">
        <v>0.18929102885980401</v>
      </c>
      <c r="AI9" s="17">
        <v>8.7057743828217002E-2</v>
      </c>
      <c r="AJ9" s="17">
        <v>0.18093727722900099</v>
      </c>
      <c r="AK9" s="17">
        <v>0.117848528793632</v>
      </c>
      <c r="AL9" s="17">
        <v>0.120120145467652</v>
      </c>
      <c r="AM9" s="17"/>
      <c r="AN9" s="17">
        <v>0.17900737066521699</v>
      </c>
      <c r="AO9" s="17">
        <v>8.8751291527188997E-2</v>
      </c>
      <c r="AP9" s="17"/>
      <c r="AQ9" s="17">
        <v>0.169141909057341</v>
      </c>
      <c r="AR9" s="17">
        <v>0.101090568618913</v>
      </c>
      <c r="AS9" s="17"/>
      <c r="AT9" s="17">
        <v>0.148508507702799</v>
      </c>
      <c r="AU9" s="17">
        <v>7.7682924734371495E-2</v>
      </c>
      <c r="AV9" s="17"/>
      <c r="AW9" s="17">
        <v>0.153111383299538</v>
      </c>
      <c r="AX9" s="17">
        <v>0.124935520997218</v>
      </c>
      <c r="AY9" s="17"/>
      <c r="AZ9" s="17">
        <v>0.20561165336988099</v>
      </c>
      <c r="BA9" s="17">
        <v>7.5801133881141694E-2</v>
      </c>
    </row>
    <row r="10" spans="2:53" ht="29" x14ac:dyDescent="0.35">
      <c r="B10" s="18" t="s">
        <v>102</v>
      </c>
      <c r="C10" s="17">
        <v>0.21543672198821101</v>
      </c>
      <c r="D10" s="17">
        <v>0.237052009146062</v>
      </c>
      <c r="E10" s="17">
        <v>0.19401525576096401</v>
      </c>
      <c r="F10" s="17"/>
      <c r="G10" s="17">
        <v>0.27836965988027801</v>
      </c>
      <c r="H10" s="17">
        <v>0.20338874594602699</v>
      </c>
      <c r="I10" s="17">
        <v>0.248868753258394</v>
      </c>
      <c r="J10" s="17">
        <v>0.233162630541452</v>
      </c>
      <c r="K10" s="17">
        <v>0.15375186087205001</v>
      </c>
      <c r="L10" s="17">
        <v>0.15794587116695699</v>
      </c>
      <c r="M10" s="17"/>
      <c r="N10" s="17">
        <v>0.21700669108083301</v>
      </c>
      <c r="O10" s="17">
        <v>0.180105139138384</v>
      </c>
      <c r="P10" s="17">
        <v>0.23644139906353101</v>
      </c>
      <c r="Q10" s="17">
        <v>0.24778363977839801</v>
      </c>
      <c r="R10" s="17"/>
      <c r="S10" s="17">
        <v>0.209618421047508</v>
      </c>
      <c r="T10" s="17">
        <v>0.19703167882301101</v>
      </c>
      <c r="U10" s="17">
        <v>0.181712652837352</v>
      </c>
      <c r="V10" s="17">
        <v>0.209685152439436</v>
      </c>
      <c r="W10" s="17">
        <v>0.267780773081294</v>
      </c>
      <c r="X10" s="17">
        <v>0.20565234459328399</v>
      </c>
      <c r="Y10" s="17">
        <v>0.20691085994663599</v>
      </c>
      <c r="Z10" s="17">
        <v>0.278246114557331</v>
      </c>
      <c r="AA10" s="17">
        <v>0.229808331696676</v>
      </c>
      <c r="AB10" s="17"/>
      <c r="AC10" s="17">
        <v>0.163603128489028</v>
      </c>
      <c r="AD10" s="17">
        <v>0.12863113186233199</v>
      </c>
      <c r="AE10" s="17">
        <v>0.24641916757975099</v>
      </c>
      <c r="AF10" s="17">
        <v>0.31725166565576501</v>
      </c>
      <c r="AG10" s="17">
        <v>0.30704955207981699</v>
      </c>
      <c r="AH10" s="17">
        <v>0.112724039269301</v>
      </c>
      <c r="AI10" s="17">
        <v>0.170280680447953</v>
      </c>
      <c r="AJ10" s="17">
        <v>0.32109291995658801</v>
      </c>
      <c r="AK10" s="17">
        <v>0.23554080598423899</v>
      </c>
      <c r="AL10" s="17">
        <v>0.17575100774588601</v>
      </c>
      <c r="AM10" s="17"/>
      <c r="AN10" s="17">
        <v>0.22918940215867301</v>
      </c>
      <c r="AO10" s="17">
        <v>0.19920172791155899</v>
      </c>
      <c r="AP10" s="17"/>
      <c r="AQ10" s="17">
        <v>0.24293150545110301</v>
      </c>
      <c r="AR10" s="17">
        <v>0.18062195427545599</v>
      </c>
      <c r="AS10" s="17"/>
      <c r="AT10" s="17">
        <v>0.22554181754796501</v>
      </c>
      <c r="AU10" s="17">
        <v>0.17018447731147901</v>
      </c>
      <c r="AV10" s="17"/>
      <c r="AW10" s="17">
        <v>0.22890805898237401</v>
      </c>
      <c r="AX10" s="17">
        <v>0.20059693342651</v>
      </c>
      <c r="AY10" s="17"/>
      <c r="AZ10" s="17">
        <v>0.259390361288245</v>
      </c>
      <c r="BA10" s="17">
        <v>0.17252326815584201</v>
      </c>
    </row>
    <row r="11" spans="2:53" ht="43.5" x14ac:dyDescent="0.35">
      <c r="B11" s="18" t="s">
        <v>103</v>
      </c>
      <c r="C11" s="17">
        <v>0.38298543446506</v>
      </c>
      <c r="D11" s="17">
        <v>0.36808319437688602</v>
      </c>
      <c r="E11" s="17">
        <v>0.39733256877101503</v>
      </c>
      <c r="F11" s="17"/>
      <c r="G11" s="17">
        <v>0.22431335884699599</v>
      </c>
      <c r="H11" s="17">
        <v>0.46723482380147402</v>
      </c>
      <c r="I11" s="17">
        <v>0.35812519978219098</v>
      </c>
      <c r="J11" s="17">
        <v>0.37025110508779902</v>
      </c>
      <c r="K11" s="17">
        <v>0.381253074524527</v>
      </c>
      <c r="L11" s="17">
        <v>0.37674592683536401</v>
      </c>
      <c r="M11" s="17"/>
      <c r="N11" s="17">
        <v>0.40728447465073703</v>
      </c>
      <c r="O11" s="17">
        <v>0.37908149866619101</v>
      </c>
      <c r="P11" s="17">
        <v>0.29587376429890699</v>
      </c>
      <c r="Q11" s="17">
        <v>0.19693973679204099</v>
      </c>
      <c r="R11" s="17"/>
      <c r="S11" s="17">
        <v>0.41906077841960299</v>
      </c>
      <c r="T11" s="17">
        <v>0.40531660358448102</v>
      </c>
      <c r="U11" s="17">
        <v>0.41676340231880699</v>
      </c>
      <c r="V11" s="17">
        <v>0.34239318840404998</v>
      </c>
      <c r="W11" s="17">
        <v>0.321336929215157</v>
      </c>
      <c r="X11" s="17">
        <v>0.33505704106529</v>
      </c>
      <c r="Y11" s="17">
        <v>0.38823293409105603</v>
      </c>
      <c r="Z11" s="17">
        <v>0.33660446985140802</v>
      </c>
      <c r="AA11" s="17">
        <v>0.41293264430478399</v>
      </c>
      <c r="AB11" s="17"/>
      <c r="AC11" s="17">
        <v>0.38640290071348699</v>
      </c>
      <c r="AD11" s="17">
        <v>0.43207833758351699</v>
      </c>
      <c r="AE11" s="17">
        <v>0.40430271310132598</v>
      </c>
      <c r="AF11" s="17">
        <v>0.32616412219170399</v>
      </c>
      <c r="AG11" s="17">
        <v>0.24690375194799599</v>
      </c>
      <c r="AH11" s="17">
        <v>0.348889136842923</v>
      </c>
      <c r="AI11" s="17">
        <v>0.45104306508534198</v>
      </c>
      <c r="AJ11" s="17">
        <v>0.32133507670711697</v>
      </c>
      <c r="AK11" s="17">
        <v>0.41188070020314599</v>
      </c>
      <c r="AL11" s="17">
        <v>0.40987097545354201</v>
      </c>
      <c r="AM11" s="17"/>
      <c r="AN11" s="17">
        <v>0.40108433470469701</v>
      </c>
      <c r="AO11" s="17">
        <v>0.35773766808877</v>
      </c>
      <c r="AP11" s="17"/>
      <c r="AQ11" s="17">
        <v>0.38187773265792202</v>
      </c>
      <c r="AR11" s="17">
        <v>0.38568745194340598</v>
      </c>
      <c r="AS11" s="17"/>
      <c r="AT11" s="17">
        <v>0.38685021274416898</v>
      </c>
      <c r="AU11" s="17">
        <v>0.36842191109161598</v>
      </c>
      <c r="AV11" s="17"/>
      <c r="AW11" s="17">
        <v>0.36032356718721398</v>
      </c>
      <c r="AX11" s="17">
        <v>0.40941933062913499</v>
      </c>
      <c r="AY11" s="17"/>
      <c r="AZ11" s="17">
        <v>0.34130589632965702</v>
      </c>
      <c r="BA11" s="17">
        <v>0.42367860490582099</v>
      </c>
    </row>
    <row r="12" spans="2:53" ht="29" x14ac:dyDescent="0.35">
      <c r="B12" s="18" t="s">
        <v>104</v>
      </c>
      <c r="C12" s="17">
        <v>0.15975443343328999</v>
      </c>
      <c r="D12" s="17">
        <v>0.146231236266256</v>
      </c>
      <c r="E12" s="17">
        <v>0.17342135562336</v>
      </c>
      <c r="F12" s="17"/>
      <c r="G12" s="17">
        <v>0.174809727549012</v>
      </c>
      <c r="H12" s="17">
        <v>0.13976882658008899</v>
      </c>
      <c r="I12" s="17">
        <v>0.13581415166000299</v>
      </c>
      <c r="J12" s="17">
        <v>0.18357783718258799</v>
      </c>
      <c r="K12" s="17">
        <v>0.198754033965022</v>
      </c>
      <c r="L12" s="17">
        <v>0.14697828609915201</v>
      </c>
      <c r="M12" s="17"/>
      <c r="N12" s="17">
        <v>0.15301904099222399</v>
      </c>
      <c r="O12" s="17">
        <v>0.175419738574529</v>
      </c>
      <c r="P12" s="17">
        <v>0.171011013972799</v>
      </c>
      <c r="Q12" s="17">
        <v>0.190661021133849</v>
      </c>
      <c r="R12" s="17"/>
      <c r="S12" s="17">
        <v>0.14865884809841301</v>
      </c>
      <c r="T12" s="17">
        <v>0.169391062009348</v>
      </c>
      <c r="U12" s="17">
        <v>0.16965800920490701</v>
      </c>
      <c r="V12" s="17">
        <v>0.16429296735460699</v>
      </c>
      <c r="W12" s="17">
        <v>0.138324889748282</v>
      </c>
      <c r="X12" s="17">
        <v>0.18458619182528699</v>
      </c>
      <c r="Y12" s="17">
        <v>0.14929520871078999</v>
      </c>
      <c r="Z12" s="17">
        <v>0.15933707400302</v>
      </c>
      <c r="AA12" s="17">
        <v>0.15396050784859799</v>
      </c>
      <c r="AB12" s="17"/>
      <c r="AC12" s="17">
        <v>0.23431052282411899</v>
      </c>
      <c r="AD12" s="17">
        <v>0.27180866766120498</v>
      </c>
      <c r="AE12" s="17">
        <v>0.144843225033292</v>
      </c>
      <c r="AF12" s="17">
        <v>9.9922888653211306E-2</v>
      </c>
      <c r="AG12" s="17">
        <v>8.85548099446513E-2</v>
      </c>
      <c r="AH12" s="17">
        <v>0.206245547971766</v>
      </c>
      <c r="AI12" s="17">
        <v>0.17651937330436601</v>
      </c>
      <c r="AJ12" s="17">
        <v>9.5804284939056794E-2</v>
      </c>
      <c r="AK12" s="17">
        <v>0.147319570410131</v>
      </c>
      <c r="AL12" s="17">
        <v>0.186695004520329</v>
      </c>
      <c r="AM12" s="17"/>
      <c r="AN12" s="17">
        <v>0.13832030130666401</v>
      </c>
      <c r="AO12" s="17">
        <v>0.190031183061241</v>
      </c>
      <c r="AP12" s="17"/>
      <c r="AQ12" s="17">
        <v>0.13764736351969201</v>
      </c>
      <c r="AR12" s="17">
        <v>0.19220908907284801</v>
      </c>
      <c r="AS12" s="17"/>
      <c r="AT12" s="17">
        <v>0.155236346828621</v>
      </c>
      <c r="AU12" s="17">
        <v>0.18891796225475499</v>
      </c>
      <c r="AV12" s="17"/>
      <c r="AW12" s="17">
        <v>0.145798883265846</v>
      </c>
      <c r="AX12" s="17">
        <v>0.17713436497986901</v>
      </c>
      <c r="AY12" s="17"/>
      <c r="AZ12" s="17">
        <v>0.12857346339935399</v>
      </c>
      <c r="BA12" s="17">
        <v>0.19019748978331899</v>
      </c>
    </row>
    <row r="13" spans="2:53" ht="29" x14ac:dyDescent="0.35">
      <c r="B13" s="18" t="s">
        <v>105</v>
      </c>
      <c r="C13" s="17">
        <v>6.1463953264500201E-2</v>
      </c>
      <c r="D13" s="17">
        <v>6.3830617791493294E-2</v>
      </c>
      <c r="E13" s="17">
        <v>5.9152585657140398E-2</v>
      </c>
      <c r="F13" s="17"/>
      <c r="G13" s="17">
        <v>8.6912888775248803E-2</v>
      </c>
      <c r="H13" s="17">
        <v>3.38310467655153E-2</v>
      </c>
      <c r="I13" s="17">
        <v>5.8726650931232603E-2</v>
      </c>
      <c r="J13" s="17">
        <v>5.65739747771292E-2</v>
      </c>
      <c r="K13" s="17">
        <v>7.9980134070420497E-2</v>
      </c>
      <c r="L13" s="17">
        <v>0.111296911471441</v>
      </c>
      <c r="M13" s="17"/>
      <c r="N13" s="17">
        <v>5.6843796980425E-2</v>
      </c>
      <c r="O13" s="17">
        <v>4.9280927865989699E-2</v>
      </c>
      <c r="P13" s="17">
        <v>9.4752766667711999E-2</v>
      </c>
      <c r="Q13" s="17">
        <v>7.5124469460161103E-2</v>
      </c>
      <c r="R13" s="17"/>
      <c r="S13" s="17">
        <v>4.4839995276401701E-2</v>
      </c>
      <c r="T13" s="17">
        <v>5.68327762420908E-2</v>
      </c>
      <c r="U13" s="17">
        <v>4.5331426409357403E-2</v>
      </c>
      <c r="V13" s="17">
        <v>0.122949262631369</v>
      </c>
      <c r="W13" s="17">
        <v>6.70307273850278E-2</v>
      </c>
      <c r="X13" s="17">
        <v>7.0625393067171596E-2</v>
      </c>
      <c r="Y13" s="17">
        <v>8.0840463543004101E-2</v>
      </c>
      <c r="Z13" s="17">
        <v>0</v>
      </c>
      <c r="AA13" s="17">
        <v>4.5716224305184697E-2</v>
      </c>
      <c r="AB13" s="17"/>
      <c r="AC13" s="17">
        <v>5.2559601699650599E-2</v>
      </c>
      <c r="AD13" s="17">
        <v>1.14852545818389E-2</v>
      </c>
      <c r="AE13" s="17">
        <v>4.5056255593665197E-2</v>
      </c>
      <c r="AF13" s="17">
        <v>5.1968360061541E-2</v>
      </c>
      <c r="AG13" s="17">
        <v>8.0296545671982203E-2</v>
      </c>
      <c r="AH13" s="17">
        <v>4.1289472875344298E-2</v>
      </c>
      <c r="AI13" s="17">
        <v>7.9838156963318502E-2</v>
      </c>
      <c r="AJ13" s="17">
        <v>6.1976900597696602E-2</v>
      </c>
      <c r="AK13" s="17">
        <v>2.1651216392564201E-2</v>
      </c>
      <c r="AL13" s="17">
        <v>8.8968185959954996E-2</v>
      </c>
      <c r="AM13" s="17"/>
      <c r="AN13" s="17">
        <v>4.0688270991127297E-2</v>
      </c>
      <c r="AO13" s="17">
        <v>9.0169491244495498E-2</v>
      </c>
      <c r="AP13" s="17"/>
      <c r="AQ13" s="17">
        <v>5.0597318005558098E-2</v>
      </c>
      <c r="AR13" s="17">
        <v>7.4968208727678995E-2</v>
      </c>
      <c r="AS13" s="17"/>
      <c r="AT13" s="17">
        <v>5.8203379351580098E-2</v>
      </c>
      <c r="AU13" s="17">
        <v>7.5416644475802097E-2</v>
      </c>
      <c r="AV13" s="17"/>
      <c r="AW13" s="17">
        <v>6.3934842543280898E-2</v>
      </c>
      <c r="AX13" s="17">
        <v>5.79514846670936E-2</v>
      </c>
      <c r="AY13" s="17"/>
      <c r="AZ13" s="17">
        <v>5.2795144272987302E-2</v>
      </c>
      <c r="BA13" s="17">
        <v>6.9927610435173204E-2</v>
      </c>
    </row>
    <row r="14" spans="2:53" ht="29" x14ac:dyDescent="0.35">
      <c r="B14" s="18" t="s">
        <v>106</v>
      </c>
      <c r="C14" s="17">
        <v>1.8471987803630099E-2</v>
      </c>
      <c r="D14" s="17">
        <v>2.46093656970135E-2</v>
      </c>
      <c r="E14" s="17">
        <v>1.2351228586361699E-2</v>
      </c>
      <c r="F14" s="17"/>
      <c r="G14" s="17">
        <v>0</v>
      </c>
      <c r="H14" s="17">
        <v>1.3964853298723901E-2</v>
      </c>
      <c r="I14" s="17">
        <v>4.3420763709454604E-3</v>
      </c>
      <c r="J14" s="17">
        <v>1.1307255030852901E-2</v>
      </c>
      <c r="K14" s="17">
        <v>5.0818680794038298E-2</v>
      </c>
      <c r="L14" s="17">
        <v>5.1474185055931099E-2</v>
      </c>
      <c r="M14" s="17"/>
      <c r="N14" s="17">
        <v>1.05428099864311E-2</v>
      </c>
      <c r="O14" s="17">
        <v>3.8755278674861803E-2</v>
      </c>
      <c r="P14" s="17">
        <v>3.3559371505231798E-2</v>
      </c>
      <c r="Q14" s="17">
        <v>5.5146308459367598E-2</v>
      </c>
      <c r="R14" s="17"/>
      <c r="S14" s="17">
        <v>1.15648388605189E-2</v>
      </c>
      <c r="T14" s="17">
        <v>1.50164282091549E-2</v>
      </c>
      <c r="U14" s="17">
        <v>2.76810416468578E-2</v>
      </c>
      <c r="V14" s="17">
        <v>1.3227307483376E-2</v>
      </c>
      <c r="W14" s="17">
        <v>2.23435747789908E-2</v>
      </c>
      <c r="X14" s="17">
        <v>2.33914077846442E-2</v>
      </c>
      <c r="Y14" s="17">
        <v>2.3388280232855201E-2</v>
      </c>
      <c r="Z14" s="17">
        <v>2.21584229666613E-2</v>
      </c>
      <c r="AA14" s="17">
        <v>1.6941543621589401E-2</v>
      </c>
      <c r="AB14" s="17"/>
      <c r="AC14" s="17">
        <v>0</v>
      </c>
      <c r="AD14" s="17">
        <v>5.0477380118046601E-3</v>
      </c>
      <c r="AE14" s="17">
        <v>1.48082582502818E-2</v>
      </c>
      <c r="AF14" s="17">
        <v>2.89563808144462E-3</v>
      </c>
      <c r="AG14" s="17">
        <v>2.9119665450328801E-2</v>
      </c>
      <c r="AH14" s="17">
        <v>1.32295530034714E-2</v>
      </c>
      <c r="AI14" s="17">
        <v>2.4302908624504401E-2</v>
      </c>
      <c r="AJ14" s="17">
        <v>1.8853540570540901E-2</v>
      </c>
      <c r="AK14" s="17">
        <v>2.2240058949614901E-2</v>
      </c>
      <c r="AL14" s="17">
        <v>1.0973053915924499E-2</v>
      </c>
      <c r="AM14" s="17"/>
      <c r="AN14" s="17">
        <v>5.6111482203634096E-3</v>
      </c>
      <c r="AO14" s="17">
        <v>3.5320207559111E-2</v>
      </c>
      <c r="AP14" s="17"/>
      <c r="AQ14" s="17">
        <v>7.8987198988823507E-3</v>
      </c>
      <c r="AR14" s="17">
        <v>3.1589231078977202E-2</v>
      </c>
      <c r="AS14" s="17"/>
      <c r="AT14" s="17">
        <v>1.2286061446010001E-2</v>
      </c>
      <c r="AU14" s="17">
        <v>5.33964246763785E-2</v>
      </c>
      <c r="AV14" s="17"/>
      <c r="AW14" s="17">
        <v>2.4286900330237199E-2</v>
      </c>
      <c r="AX14" s="17">
        <v>1.15697436726048E-2</v>
      </c>
      <c r="AY14" s="17"/>
      <c r="AZ14" s="17">
        <v>6.538020903985E-3</v>
      </c>
      <c r="BA14" s="17">
        <v>3.01235312421399E-2</v>
      </c>
    </row>
    <row r="15" spans="2:53" x14ac:dyDescent="0.35">
      <c r="B15" s="18" t="s">
        <v>69</v>
      </c>
      <c r="C15" s="19">
        <v>2.1958280061125199E-2</v>
      </c>
      <c r="D15" s="19">
        <v>1.9539546784709198E-2</v>
      </c>
      <c r="E15" s="19">
        <v>2.4396768362567201E-2</v>
      </c>
      <c r="F15" s="19"/>
      <c r="G15" s="19">
        <v>1.1240376978974599E-2</v>
      </c>
      <c r="H15" s="19">
        <v>7.4842384210036701E-3</v>
      </c>
      <c r="I15" s="19">
        <v>1.36064966346853E-2</v>
      </c>
      <c r="J15" s="19">
        <v>1.81406866398592E-2</v>
      </c>
      <c r="K15" s="19">
        <v>4.2736131556723199E-2</v>
      </c>
      <c r="L15" s="19">
        <v>7.0537415463857903E-2</v>
      </c>
      <c r="M15" s="19"/>
      <c r="N15" s="19">
        <v>1.6275178696000502E-2</v>
      </c>
      <c r="O15" s="19">
        <v>3.5657575110996598E-2</v>
      </c>
      <c r="P15" s="19">
        <v>2.9234734811312901E-2</v>
      </c>
      <c r="Q15" s="19">
        <v>6.2169879432565502E-2</v>
      </c>
      <c r="R15" s="19"/>
      <c r="S15" s="19">
        <v>2.39876865417827E-2</v>
      </c>
      <c r="T15" s="19">
        <v>3.2513953512500401E-2</v>
      </c>
      <c r="U15" s="19">
        <v>1.2635055847567E-2</v>
      </c>
      <c r="V15" s="19">
        <v>2.28410806975901E-2</v>
      </c>
      <c r="W15" s="19">
        <v>3.5647082023946501E-2</v>
      </c>
      <c r="X15" s="19">
        <v>1.18460951675055E-2</v>
      </c>
      <c r="Y15" s="19">
        <v>2.55887935682052E-2</v>
      </c>
      <c r="Z15" s="19">
        <v>1.75910224083543E-2</v>
      </c>
      <c r="AA15" s="19">
        <v>1.00871013320258E-2</v>
      </c>
      <c r="AB15" s="19"/>
      <c r="AC15" s="19">
        <v>3.4544433706798001E-2</v>
      </c>
      <c r="AD15" s="19">
        <v>8.1763370128804594E-3</v>
      </c>
      <c r="AE15" s="19">
        <v>1.18762221218789E-2</v>
      </c>
      <c r="AF15" s="19">
        <v>1.53368140088707E-2</v>
      </c>
      <c r="AG15" s="19">
        <v>0</v>
      </c>
      <c r="AH15" s="19">
        <v>8.8331221177390895E-2</v>
      </c>
      <c r="AI15" s="19">
        <v>1.09580717462996E-2</v>
      </c>
      <c r="AJ15" s="19">
        <v>0</v>
      </c>
      <c r="AK15" s="19">
        <v>4.3519119266673199E-2</v>
      </c>
      <c r="AL15" s="19">
        <v>7.6216269367114396E-3</v>
      </c>
      <c r="AM15" s="19"/>
      <c r="AN15" s="19">
        <v>6.0991719532583E-3</v>
      </c>
      <c r="AO15" s="19">
        <v>3.8788430607634303E-2</v>
      </c>
      <c r="AP15" s="19"/>
      <c r="AQ15" s="19">
        <v>9.90545140950219E-3</v>
      </c>
      <c r="AR15" s="19">
        <v>3.3833496282721198E-2</v>
      </c>
      <c r="AS15" s="19"/>
      <c r="AT15" s="19">
        <v>1.3373674378856599E-2</v>
      </c>
      <c r="AU15" s="19">
        <v>6.5979655455597794E-2</v>
      </c>
      <c r="AV15" s="19"/>
      <c r="AW15" s="19">
        <v>2.3636364391509099E-2</v>
      </c>
      <c r="AX15" s="19">
        <v>1.8392621627569401E-2</v>
      </c>
      <c r="AY15" s="19"/>
      <c r="AZ15" s="19">
        <v>5.7854604358895199E-3</v>
      </c>
      <c r="BA15" s="19">
        <v>3.7748361596563501E-2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0.15048920539661001</v>
      </c>
      <c r="D9" s="17">
        <v>0.157908440561289</v>
      </c>
      <c r="E9" s="17">
        <v>0.1432053600125</v>
      </c>
      <c r="F9" s="17"/>
      <c r="G9" s="17">
        <v>0.228521047923195</v>
      </c>
      <c r="H9" s="17">
        <v>0.17335758425011599</v>
      </c>
      <c r="I9" s="17">
        <v>0.178527441817567</v>
      </c>
      <c r="J9" s="17">
        <v>0.14436418145744201</v>
      </c>
      <c r="K9" s="17">
        <v>9.0013472574214201E-2</v>
      </c>
      <c r="L9" s="17">
        <v>7.0462597548634806E-2</v>
      </c>
      <c r="M9" s="17"/>
      <c r="N9" s="17">
        <v>0.14776850662912699</v>
      </c>
      <c r="O9" s="17">
        <v>0.15579265250566399</v>
      </c>
      <c r="P9" s="17">
        <v>0.156114715620084</v>
      </c>
      <c r="Q9" s="17">
        <v>0.17103035443991799</v>
      </c>
      <c r="R9" s="17"/>
      <c r="S9" s="17">
        <v>0.161702379840275</v>
      </c>
      <c r="T9" s="17">
        <v>0.107684948960516</v>
      </c>
      <c r="U9" s="17">
        <v>0.118537369192025</v>
      </c>
      <c r="V9" s="17">
        <v>0.14159686764931401</v>
      </c>
      <c r="W9" s="17">
        <v>0.176274754887946</v>
      </c>
      <c r="X9" s="17">
        <v>0.19815598458466999</v>
      </c>
      <c r="Y9" s="17">
        <v>0.14725816999248501</v>
      </c>
      <c r="Z9" s="17">
        <v>0.24340336312008801</v>
      </c>
      <c r="AA9" s="17">
        <v>0.133656598149199</v>
      </c>
      <c r="AB9" s="17"/>
      <c r="AC9" s="17">
        <v>0.123746552586653</v>
      </c>
      <c r="AD9" s="17">
        <v>0.12563438447865399</v>
      </c>
      <c r="AE9" s="17">
        <v>0.13544644192792199</v>
      </c>
      <c r="AF9" s="17">
        <v>0.19075973154553399</v>
      </c>
      <c r="AG9" s="17">
        <v>0.24757808171210299</v>
      </c>
      <c r="AH9" s="17">
        <v>0.191881428890778</v>
      </c>
      <c r="AI9" s="17">
        <v>0.102511828972449</v>
      </c>
      <c r="AJ9" s="17">
        <v>0.164825628236479</v>
      </c>
      <c r="AK9" s="17">
        <v>0.201258068290215</v>
      </c>
      <c r="AL9" s="17">
        <v>0.14632398972209201</v>
      </c>
      <c r="AM9" s="17"/>
      <c r="AN9" s="17">
        <v>0.203025724366243</v>
      </c>
      <c r="AO9" s="17">
        <v>8.31540532167417E-2</v>
      </c>
      <c r="AP9" s="17"/>
      <c r="AQ9" s="17">
        <v>0.18416889316798399</v>
      </c>
      <c r="AR9" s="17">
        <v>0.10809571606949001</v>
      </c>
      <c r="AS9" s="17"/>
      <c r="AT9" s="17">
        <v>0.15626012935328801</v>
      </c>
      <c r="AU9" s="17">
        <v>0.11397555084000401</v>
      </c>
      <c r="AV9" s="17"/>
      <c r="AW9" s="17">
        <v>0.15880312369784899</v>
      </c>
      <c r="AX9" s="17">
        <v>0.14144757263714999</v>
      </c>
      <c r="AY9" s="17"/>
      <c r="AZ9" s="17">
        <v>0.230543662073218</v>
      </c>
      <c r="BA9" s="17">
        <v>7.2329278587903195E-2</v>
      </c>
    </row>
    <row r="10" spans="2:53" ht="29" x14ac:dyDescent="0.35">
      <c r="B10" s="18" t="s">
        <v>102</v>
      </c>
      <c r="C10" s="17">
        <v>0.21984130881882899</v>
      </c>
      <c r="D10" s="17">
        <v>0.23917105389531901</v>
      </c>
      <c r="E10" s="17">
        <v>0.200169891064779</v>
      </c>
      <c r="F10" s="17"/>
      <c r="G10" s="17">
        <v>0.36340206333361502</v>
      </c>
      <c r="H10" s="17">
        <v>0.20631770867389301</v>
      </c>
      <c r="I10" s="17">
        <v>0.27648547213337799</v>
      </c>
      <c r="J10" s="17">
        <v>0.19231094006734001</v>
      </c>
      <c r="K10" s="17">
        <v>0.162552984207428</v>
      </c>
      <c r="L10" s="17">
        <v>0.153344369396889</v>
      </c>
      <c r="M10" s="17"/>
      <c r="N10" s="17">
        <v>0.23268697969598701</v>
      </c>
      <c r="O10" s="17">
        <v>0.160356809479197</v>
      </c>
      <c r="P10" s="17">
        <v>0.19579896564240401</v>
      </c>
      <c r="Q10" s="17">
        <v>0.229468988216908</v>
      </c>
      <c r="R10" s="17"/>
      <c r="S10" s="17">
        <v>0.202608320454507</v>
      </c>
      <c r="T10" s="17">
        <v>0.198715965285856</v>
      </c>
      <c r="U10" s="17">
        <v>0.211998092115323</v>
      </c>
      <c r="V10" s="17">
        <v>0.247415319513106</v>
      </c>
      <c r="W10" s="17">
        <v>0.256780052000112</v>
      </c>
      <c r="X10" s="17">
        <v>0.19583072872382501</v>
      </c>
      <c r="Y10" s="17">
        <v>0.196071772276186</v>
      </c>
      <c r="Z10" s="17">
        <v>0.274696586765109</v>
      </c>
      <c r="AA10" s="17">
        <v>0.23989543191829499</v>
      </c>
      <c r="AB10" s="17"/>
      <c r="AC10" s="17">
        <v>0.2322121806538</v>
      </c>
      <c r="AD10" s="17">
        <v>0.177351379673271</v>
      </c>
      <c r="AE10" s="17">
        <v>0.21117837887598701</v>
      </c>
      <c r="AF10" s="17">
        <v>0.24201482712965</v>
      </c>
      <c r="AG10" s="17">
        <v>0.23725904294028399</v>
      </c>
      <c r="AH10" s="17">
        <v>0.23480808751686499</v>
      </c>
      <c r="AI10" s="17">
        <v>0.20435780112624699</v>
      </c>
      <c r="AJ10" s="17">
        <v>0.281761431023894</v>
      </c>
      <c r="AK10" s="17">
        <v>0.28833696621470301</v>
      </c>
      <c r="AL10" s="17">
        <v>0.243780927660283</v>
      </c>
      <c r="AM10" s="17"/>
      <c r="AN10" s="17">
        <v>0.25688029156116898</v>
      </c>
      <c r="AO10" s="17">
        <v>0.17389544242105701</v>
      </c>
      <c r="AP10" s="17"/>
      <c r="AQ10" s="17">
        <v>0.24151347062939901</v>
      </c>
      <c r="AR10" s="17">
        <v>0.191233408445005</v>
      </c>
      <c r="AS10" s="17"/>
      <c r="AT10" s="17">
        <v>0.22768090058896401</v>
      </c>
      <c r="AU10" s="17">
        <v>0.18629221385303901</v>
      </c>
      <c r="AV10" s="17"/>
      <c r="AW10" s="17">
        <v>0.20877019169174399</v>
      </c>
      <c r="AX10" s="17">
        <v>0.233798859081817</v>
      </c>
      <c r="AY10" s="17"/>
      <c r="AZ10" s="17">
        <v>0.26441788320951598</v>
      </c>
      <c r="BA10" s="17">
        <v>0.17631966197493701</v>
      </c>
    </row>
    <row r="11" spans="2:53" ht="43.5" x14ac:dyDescent="0.35">
      <c r="B11" s="18" t="s">
        <v>103</v>
      </c>
      <c r="C11" s="17">
        <v>0.35878671762078201</v>
      </c>
      <c r="D11" s="17">
        <v>0.33977852443332301</v>
      </c>
      <c r="E11" s="17">
        <v>0.37775749047067603</v>
      </c>
      <c r="F11" s="17"/>
      <c r="G11" s="17">
        <v>0.21394373703722699</v>
      </c>
      <c r="H11" s="17">
        <v>0.40427633019001902</v>
      </c>
      <c r="I11" s="17">
        <v>0.336187332212598</v>
      </c>
      <c r="J11" s="17">
        <v>0.380746169359436</v>
      </c>
      <c r="K11" s="17">
        <v>0.344727651185603</v>
      </c>
      <c r="L11" s="17">
        <v>0.36899155905506897</v>
      </c>
      <c r="M11" s="17"/>
      <c r="N11" s="17">
        <v>0.368665531368505</v>
      </c>
      <c r="O11" s="17">
        <v>0.38987510019230698</v>
      </c>
      <c r="P11" s="17">
        <v>0.31939956270504999</v>
      </c>
      <c r="Q11" s="17">
        <v>0.22345044663496</v>
      </c>
      <c r="R11" s="17"/>
      <c r="S11" s="17">
        <v>0.40651926850560599</v>
      </c>
      <c r="T11" s="17">
        <v>0.39109698468982901</v>
      </c>
      <c r="U11" s="17">
        <v>0.31848082431076002</v>
      </c>
      <c r="V11" s="17">
        <v>0.38402686045212298</v>
      </c>
      <c r="W11" s="17">
        <v>0.30129613675774702</v>
      </c>
      <c r="X11" s="17">
        <v>0.32538580836699099</v>
      </c>
      <c r="Y11" s="17">
        <v>0.32621626223107297</v>
      </c>
      <c r="Z11" s="17">
        <v>0.27401801887520899</v>
      </c>
      <c r="AA11" s="17">
        <v>0.39288815048435999</v>
      </c>
      <c r="AB11" s="17"/>
      <c r="AC11" s="17">
        <v>0.39022793401267197</v>
      </c>
      <c r="AD11" s="17">
        <v>0.35229116197587301</v>
      </c>
      <c r="AE11" s="17">
        <v>0.39184253337626301</v>
      </c>
      <c r="AF11" s="17">
        <v>0.356089525470978</v>
      </c>
      <c r="AG11" s="17">
        <v>0.27081146405900702</v>
      </c>
      <c r="AH11" s="17">
        <v>0.27389044279538499</v>
      </c>
      <c r="AI11" s="17">
        <v>0.41922016878431501</v>
      </c>
      <c r="AJ11" s="17">
        <v>0.35069997210648701</v>
      </c>
      <c r="AK11" s="17">
        <v>0.34400060021592299</v>
      </c>
      <c r="AL11" s="17">
        <v>0.26664510423159399</v>
      </c>
      <c r="AM11" s="17"/>
      <c r="AN11" s="17">
        <v>0.37176979153553402</v>
      </c>
      <c r="AO11" s="17">
        <v>0.33933940663441597</v>
      </c>
      <c r="AP11" s="17"/>
      <c r="AQ11" s="17">
        <v>0.37610503469523199</v>
      </c>
      <c r="AR11" s="17">
        <v>0.33288481947395099</v>
      </c>
      <c r="AS11" s="17"/>
      <c r="AT11" s="17">
        <v>0.36161712933193702</v>
      </c>
      <c r="AU11" s="17">
        <v>0.34449652309582102</v>
      </c>
      <c r="AV11" s="17"/>
      <c r="AW11" s="17">
        <v>0.35389097603217601</v>
      </c>
      <c r="AX11" s="17">
        <v>0.36354139660524398</v>
      </c>
      <c r="AY11" s="17"/>
      <c r="AZ11" s="17">
        <v>0.32047047171174298</v>
      </c>
      <c r="BA11" s="17">
        <v>0.39619618987456101</v>
      </c>
    </row>
    <row r="12" spans="2:53" ht="29" x14ac:dyDescent="0.35">
      <c r="B12" s="18" t="s">
        <v>104</v>
      </c>
      <c r="C12" s="17">
        <v>0.15900996459585501</v>
      </c>
      <c r="D12" s="17">
        <v>0.15325437045711199</v>
      </c>
      <c r="E12" s="17">
        <v>0.16490861411439001</v>
      </c>
      <c r="F12" s="17"/>
      <c r="G12" s="17">
        <v>0.10168093709667</v>
      </c>
      <c r="H12" s="17">
        <v>0.14668347693213901</v>
      </c>
      <c r="I12" s="17">
        <v>0.148977459193888</v>
      </c>
      <c r="J12" s="17">
        <v>0.164700126774561</v>
      </c>
      <c r="K12" s="17">
        <v>0.19053466116682899</v>
      </c>
      <c r="L12" s="17">
        <v>0.18874645177225899</v>
      </c>
      <c r="M12" s="17"/>
      <c r="N12" s="17">
        <v>0.15534534425718499</v>
      </c>
      <c r="O12" s="17">
        <v>0.15097054050147399</v>
      </c>
      <c r="P12" s="17">
        <v>0.18088641319955501</v>
      </c>
      <c r="Q12" s="17">
        <v>0.182875908932387</v>
      </c>
      <c r="R12" s="17"/>
      <c r="S12" s="17">
        <v>0.14638147967672199</v>
      </c>
      <c r="T12" s="17">
        <v>0.16332160604770299</v>
      </c>
      <c r="U12" s="17">
        <v>0.22482661869305801</v>
      </c>
      <c r="V12" s="17">
        <v>0.111383736173935</v>
      </c>
      <c r="W12" s="17">
        <v>0.147364958140698</v>
      </c>
      <c r="X12" s="17">
        <v>0.18848476621916099</v>
      </c>
      <c r="Y12" s="17">
        <v>0.172846953769657</v>
      </c>
      <c r="Z12" s="17">
        <v>0.14597416289791701</v>
      </c>
      <c r="AA12" s="17">
        <v>0.13876500321066801</v>
      </c>
      <c r="AB12" s="17"/>
      <c r="AC12" s="17">
        <v>0.12427034769371</v>
      </c>
      <c r="AD12" s="17">
        <v>0.25394283052705302</v>
      </c>
      <c r="AE12" s="17">
        <v>0.172242332744413</v>
      </c>
      <c r="AF12" s="17">
        <v>0.14010362367010001</v>
      </c>
      <c r="AG12" s="17">
        <v>0.11928179330109701</v>
      </c>
      <c r="AH12" s="17">
        <v>0.18528301148224899</v>
      </c>
      <c r="AI12" s="17">
        <v>0.16271173669106101</v>
      </c>
      <c r="AJ12" s="17">
        <v>0.14198222248053399</v>
      </c>
      <c r="AK12" s="17">
        <v>6.3208860597725597E-2</v>
      </c>
      <c r="AL12" s="17">
        <v>0.18619716618812299</v>
      </c>
      <c r="AM12" s="17"/>
      <c r="AN12" s="17">
        <v>0.118059687798884</v>
      </c>
      <c r="AO12" s="17">
        <v>0.21313770491091699</v>
      </c>
      <c r="AP12" s="17"/>
      <c r="AQ12" s="17">
        <v>0.132610221301834</v>
      </c>
      <c r="AR12" s="17">
        <v>0.197415476599722</v>
      </c>
      <c r="AS12" s="17"/>
      <c r="AT12" s="17">
        <v>0.164082520586396</v>
      </c>
      <c r="AU12" s="17">
        <v>0.12483989544257899</v>
      </c>
      <c r="AV12" s="17"/>
      <c r="AW12" s="17">
        <v>0.15490432238237201</v>
      </c>
      <c r="AX12" s="17">
        <v>0.16502994124783599</v>
      </c>
      <c r="AY12" s="17"/>
      <c r="AZ12" s="17">
        <v>0.128083489913037</v>
      </c>
      <c r="BA12" s="17">
        <v>0.18920454835806899</v>
      </c>
    </row>
    <row r="13" spans="2:53" ht="29" x14ac:dyDescent="0.35">
      <c r="B13" s="18" t="s">
        <v>105</v>
      </c>
      <c r="C13" s="17">
        <v>6.5378520875117502E-2</v>
      </c>
      <c r="D13" s="17">
        <v>6.53245795679889E-2</v>
      </c>
      <c r="E13" s="17">
        <v>6.54912808558408E-2</v>
      </c>
      <c r="F13" s="17"/>
      <c r="G13" s="17">
        <v>5.41907283198051E-2</v>
      </c>
      <c r="H13" s="17">
        <v>5.0907904069079801E-2</v>
      </c>
      <c r="I13" s="17">
        <v>3.99867390722747E-2</v>
      </c>
      <c r="J13" s="17">
        <v>7.1142922823452706E-2</v>
      </c>
      <c r="K13" s="17">
        <v>0.107780079335385</v>
      </c>
      <c r="L13" s="17">
        <v>0.10526564205571801</v>
      </c>
      <c r="M13" s="17"/>
      <c r="N13" s="17">
        <v>6.3433861196757105E-2</v>
      </c>
      <c r="O13" s="17">
        <v>4.1446655856749802E-2</v>
      </c>
      <c r="P13" s="17">
        <v>7.8455811608510506E-2</v>
      </c>
      <c r="Q13" s="17">
        <v>0.110828959299085</v>
      </c>
      <c r="R13" s="17"/>
      <c r="S13" s="17">
        <v>4.3301971538704097E-2</v>
      </c>
      <c r="T13" s="17">
        <v>8.4651102529660002E-2</v>
      </c>
      <c r="U13" s="17">
        <v>4.7935825783772798E-2</v>
      </c>
      <c r="V13" s="17">
        <v>7.0040040079878602E-2</v>
      </c>
      <c r="W13" s="17">
        <v>6.7030726655136194E-2</v>
      </c>
      <c r="X13" s="17">
        <v>6.8600913045526707E-2</v>
      </c>
      <c r="Y13" s="17">
        <v>8.9479041622574404E-2</v>
      </c>
      <c r="Z13" s="17">
        <v>1.75910224083543E-2</v>
      </c>
      <c r="AA13" s="17">
        <v>7.4490906176728405E-2</v>
      </c>
      <c r="AB13" s="17"/>
      <c r="AC13" s="17">
        <v>7.8440732595062596E-2</v>
      </c>
      <c r="AD13" s="17">
        <v>5.2460634565957502E-2</v>
      </c>
      <c r="AE13" s="17">
        <v>6.4696765709945203E-2</v>
      </c>
      <c r="AF13" s="17">
        <v>4.7347275645247398E-2</v>
      </c>
      <c r="AG13" s="17">
        <v>9.59499525371795E-2</v>
      </c>
      <c r="AH13" s="17">
        <v>3.56951694311686E-2</v>
      </c>
      <c r="AI13" s="17">
        <v>7.41961487177797E-2</v>
      </c>
      <c r="AJ13" s="17">
        <v>4.24091472314038E-2</v>
      </c>
      <c r="AK13" s="17">
        <v>6.6406327463967907E-2</v>
      </c>
      <c r="AL13" s="17">
        <v>9.2910060145204004E-2</v>
      </c>
      <c r="AM13" s="17"/>
      <c r="AN13" s="17">
        <v>4.1252182697929303E-2</v>
      </c>
      <c r="AO13" s="17">
        <v>9.8723818864990404E-2</v>
      </c>
      <c r="AP13" s="17"/>
      <c r="AQ13" s="17">
        <v>4.7845856610989897E-2</v>
      </c>
      <c r="AR13" s="17">
        <v>8.8458877490315099E-2</v>
      </c>
      <c r="AS13" s="17"/>
      <c r="AT13" s="17">
        <v>5.9707212214842598E-2</v>
      </c>
      <c r="AU13" s="17">
        <v>9.4821155269209603E-2</v>
      </c>
      <c r="AV13" s="17"/>
      <c r="AW13" s="17">
        <v>6.5223437994276601E-2</v>
      </c>
      <c r="AX13" s="17">
        <v>6.6001592631189598E-2</v>
      </c>
      <c r="AY13" s="17"/>
      <c r="AZ13" s="17">
        <v>4.4262125120212902E-2</v>
      </c>
      <c r="BA13" s="17">
        <v>8.5995186269953797E-2</v>
      </c>
    </row>
    <row r="14" spans="2:53" ht="29" x14ac:dyDescent="0.35">
      <c r="B14" s="18" t="s">
        <v>106</v>
      </c>
      <c r="C14" s="17">
        <v>2.50621441339604E-2</v>
      </c>
      <c r="D14" s="17">
        <v>2.7157429887751699E-2</v>
      </c>
      <c r="E14" s="17">
        <v>2.2989405913211199E-2</v>
      </c>
      <c r="F14" s="17"/>
      <c r="G14" s="17">
        <v>1.8533362631953501E-2</v>
      </c>
      <c r="H14" s="17">
        <v>1.20982494091847E-2</v>
      </c>
      <c r="I14" s="17">
        <v>5.7569018011041197E-3</v>
      </c>
      <c r="J14" s="17">
        <v>2.67472470392216E-2</v>
      </c>
      <c r="K14" s="17">
        <v>7.1250035105868997E-2</v>
      </c>
      <c r="L14" s="17">
        <v>3.9899495927521303E-2</v>
      </c>
      <c r="M14" s="17"/>
      <c r="N14" s="17">
        <v>1.6894727339793799E-2</v>
      </c>
      <c r="O14" s="17">
        <v>5.5137132096586002E-2</v>
      </c>
      <c r="P14" s="17">
        <v>4.77565896614272E-2</v>
      </c>
      <c r="Q14" s="17">
        <v>2.0175463044176199E-2</v>
      </c>
      <c r="R14" s="17"/>
      <c r="S14" s="17">
        <v>1.4700216187800499E-2</v>
      </c>
      <c r="T14" s="17">
        <v>2.4318823614820299E-2</v>
      </c>
      <c r="U14" s="17">
        <v>5.7966486228590498E-2</v>
      </c>
      <c r="V14" s="17">
        <v>3.0358116917083199E-2</v>
      </c>
      <c r="W14" s="17">
        <v>2.00407916953955E-2</v>
      </c>
      <c r="X14" s="17">
        <v>1.16957038923221E-2</v>
      </c>
      <c r="Y14" s="17">
        <v>3.4063898902966398E-2</v>
      </c>
      <c r="Z14" s="17">
        <v>3.5521334510018501E-2</v>
      </c>
      <c r="AA14" s="17">
        <v>1.1833138843928399E-2</v>
      </c>
      <c r="AB14" s="17"/>
      <c r="AC14" s="17">
        <v>1.6617428808693602E-2</v>
      </c>
      <c r="AD14" s="17">
        <v>1.6532992593643599E-2</v>
      </c>
      <c r="AE14" s="17">
        <v>2.06384911402838E-2</v>
      </c>
      <c r="AF14" s="17">
        <v>9.56698959654575E-3</v>
      </c>
      <c r="AG14" s="17">
        <v>2.9119665450328801E-2</v>
      </c>
      <c r="AH14" s="17">
        <v>1.32295530034714E-2</v>
      </c>
      <c r="AI14" s="17">
        <v>2.4831976810910799E-2</v>
      </c>
      <c r="AJ14" s="17">
        <v>1.8321598921201401E-2</v>
      </c>
      <c r="AK14" s="17">
        <v>8.5941796979031801E-3</v>
      </c>
      <c r="AL14" s="17">
        <v>4.9142542765086401E-2</v>
      </c>
      <c r="AM14" s="17"/>
      <c r="AN14" s="17">
        <v>5.6740919933786198E-3</v>
      </c>
      <c r="AO14" s="17">
        <v>5.1470726191519399E-2</v>
      </c>
      <c r="AP14" s="17"/>
      <c r="AQ14" s="17">
        <v>1.0406048886470899E-2</v>
      </c>
      <c r="AR14" s="17">
        <v>4.5602729489592098E-2</v>
      </c>
      <c r="AS14" s="17"/>
      <c r="AT14" s="17">
        <v>1.7739066273224201E-2</v>
      </c>
      <c r="AU14" s="17">
        <v>7.3336748828074796E-2</v>
      </c>
      <c r="AV14" s="17"/>
      <c r="AW14" s="17">
        <v>3.19266823358045E-2</v>
      </c>
      <c r="AX14" s="17">
        <v>1.69357028457837E-2</v>
      </c>
      <c r="AY14" s="17"/>
      <c r="AZ14" s="17">
        <v>7.7426333011419296E-3</v>
      </c>
      <c r="BA14" s="17">
        <v>4.1971779840116498E-2</v>
      </c>
    </row>
    <row r="15" spans="2:53" x14ac:dyDescent="0.35">
      <c r="B15" s="18" t="s">
        <v>69</v>
      </c>
      <c r="C15" s="19">
        <v>2.1432138558846101E-2</v>
      </c>
      <c r="D15" s="19">
        <v>1.7405601197215799E-2</v>
      </c>
      <c r="E15" s="19">
        <v>2.5477957568603601E-2</v>
      </c>
      <c r="F15" s="19"/>
      <c r="G15" s="19">
        <v>1.9728123657533899E-2</v>
      </c>
      <c r="H15" s="19">
        <v>6.3587464755681701E-3</v>
      </c>
      <c r="I15" s="19">
        <v>1.40786537691903E-2</v>
      </c>
      <c r="J15" s="19">
        <v>1.99884124785468E-2</v>
      </c>
      <c r="K15" s="19">
        <v>3.3141116424671997E-2</v>
      </c>
      <c r="L15" s="19">
        <v>7.3289884243909406E-2</v>
      </c>
      <c r="M15" s="19"/>
      <c r="N15" s="19">
        <v>1.52050495126443E-2</v>
      </c>
      <c r="O15" s="19">
        <v>4.6421109368022802E-2</v>
      </c>
      <c r="P15" s="19">
        <v>2.1587941562969299E-2</v>
      </c>
      <c r="Q15" s="19">
        <v>6.2169879432565502E-2</v>
      </c>
      <c r="R15" s="19"/>
      <c r="S15" s="19">
        <v>2.4786363796385699E-2</v>
      </c>
      <c r="T15" s="19">
        <v>3.02105688716152E-2</v>
      </c>
      <c r="U15" s="19">
        <v>2.0254783676470899E-2</v>
      </c>
      <c r="V15" s="19">
        <v>1.5179059214559599E-2</v>
      </c>
      <c r="W15" s="19">
        <v>3.1212579862965901E-2</v>
      </c>
      <c r="X15" s="19">
        <v>1.18460951675055E-2</v>
      </c>
      <c r="Y15" s="19">
        <v>3.4063901205058401E-2</v>
      </c>
      <c r="Z15" s="19">
        <v>8.7955114233041407E-3</v>
      </c>
      <c r="AA15" s="19">
        <v>8.4707712168205201E-3</v>
      </c>
      <c r="AB15" s="19"/>
      <c r="AC15" s="19">
        <v>3.4484823649408698E-2</v>
      </c>
      <c r="AD15" s="19">
        <v>2.17866161855482E-2</v>
      </c>
      <c r="AE15" s="19">
        <v>3.95505622518508E-3</v>
      </c>
      <c r="AF15" s="19">
        <v>1.4118026941945401E-2</v>
      </c>
      <c r="AG15" s="19">
        <v>0</v>
      </c>
      <c r="AH15" s="19">
        <v>6.5212306880083004E-2</v>
      </c>
      <c r="AI15" s="19">
        <v>1.2170338897237599E-2</v>
      </c>
      <c r="AJ15" s="19">
        <v>0</v>
      </c>
      <c r="AK15" s="19">
        <v>2.81949975195625E-2</v>
      </c>
      <c r="AL15" s="19">
        <v>1.5000209287618201E-2</v>
      </c>
      <c r="AM15" s="19"/>
      <c r="AN15" s="19">
        <v>3.33823004686154E-3</v>
      </c>
      <c r="AO15" s="19">
        <v>4.0278847760358699E-2</v>
      </c>
      <c r="AP15" s="19"/>
      <c r="AQ15" s="19">
        <v>7.3504747080903304E-3</v>
      </c>
      <c r="AR15" s="19">
        <v>3.63089724319249E-2</v>
      </c>
      <c r="AS15" s="19"/>
      <c r="AT15" s="19">
        <v>1.29130416513486E-2</v>
      </c>
      <c r="AU15" s="19">
        <v>6.2237912671273002E-2</v>
      </c>
      <c r="AV15" s="19"/>
      <c r="AW15" s="19">
        <v>2.6481265865777801E-2</v>
      </c>
      <c r="AX15" s="19">
        <v>1.32449349509804E-2</v>
      </c>
      <c r="AY15" s="19"/>
      <c r="AZ15" s="19">
        <v>4.4797346711310396E-3</v>
      </c>
      <c r="BA15" s="19">
        <v>3.7983355094459999E-2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0.101578752727919</v>
      </c>
      <c r="D9" s="17">
        <v>0.10270505772274301</v>
      </c>
      <c r="E9" s="17">
        <v>0.100543834456552</v>
      </c>
      <c r="F9" s="17"/>
      <c r="G9" s="17">
        <v>0.179992699801065</v>
      </c>
      <c r="H9" s="17">
        <v>0.100369970634025</v>
      </c>
      <c r="I9" s="17">
        <v>0.144736570617884</v>
      </c>
      <c r="J9" s="17">
        <v>8.7921613386974296E-2</v>
      </c>
      <c r="K9" s="17">
        <v>5.7800923230394798E-2</v>
      </c>
      <c r="L9" s="17">
        <v>2.3943296739590999E-2</v>
      </c>
      <c r="M9" s="17"/>
      <c r="N9" s="17">
        <v>9.8467543554540293E-2</v>
      </c>
      <c r="O9" s="17">
        <v>9.8125780370016402E-2</v>
      </c>
      <c r="P9" s="17">
        <v>9.32833593572166E-2</v>
      </c>
      <c r="Q9" s="17">
        <v>0.20320406606755601</v>
      </c>
      <c r="R9" s="17"/>
      <c r="S9" s="17">
        <v>8.5065920928977898E-2</v>
      </c>
      <c r="T9" s="17">
        <v>8.7972894497559101E-2</v>
      </c>
      <c r="U9" s="17">
        <v>8.0825669279476806E-2</v>
      </c>
      <c r="V9" s="17">
        <v>0.113480472812322</v>
      </c>
      <c r="W9" s="17">
        <v>0.12962694956102</v>
      </c>
      <c r="X9" s="17">
        <v>0.103988794453526</v>
      </c>
      <c r="Y9" s="17">
        <v>7.8803422307678103E-2</v>
      </c>
      <c r="Z9" s="17">
        <v>0.221584230284991</v>
      </c>
      <c r="AA9" s="17">
        <v>9.4665107910281904E-2</v>
      </c>
      <c r="AB9" s="17"/>
      <c r="AC9" s="17">
        <v>4.9867521236326602E-2</v>
      </c>
      <c r="AD9" s="17">
        <v>7.0640257801248205E-2</v>
      </c>
      <c r="AE9" s="17">
        <v>8.6543406431986297E-2</v>
      </c>
      <c r="AF9" s="17">
        <v>0.16622492201524999</v>
      </c>
      <c r="AG9" s="17">
        <v>0.177801905548128</v>
      </c>
      <c r="AH9" s="17">
        <v>0.14438617325296799</v>
      </c>
      <c r="AI9" s="17">
        <v>7.1033458540993397E-2</v>
      </c>
      <c r="AJ9" s="17">
        <v>0.132417166685595</v>
      </c>
      <c r="AK9" s="17">
        <v>5.8728110054183297E-2</v>
      </c>
      <c r="AL9" s="17">
        <v>7.7053665341236893E-2</v>
      </c>
      <c r="AM9" s="17"/>
      <c r="AN9" s="17">
        <v>0.13270640574404799</v>
      </c>
      <c r="AO9" s="17">
        <v>5.9356346397668798E-2</v>
      </c>
      <c r="AP9" s="17"/>
      <c r="AQ9" s="17">
        <v>0.12330153964668</v>
      </c>
      <c r="AR9" s="17">
        <v>7.6489851133284603E-2</v>
      </c>
      <c r="AS9" s="17"/>
      <c r="AT9" s="17">
        <v>0.108802721633253</v>
      </c>
      <c r="AU9" s="17">
        <v>6.5665030514948305E-2</v>
      </c>
      <c r="AV9" s="17"/>
      <c r="AW9" s="17">
        <v>0.122490360029843</v>
      </c>
      <c r="AX9" s="17">
        <v>7.6445853422902596E-2</v>
      </c>
      <c r="AY9" s="17"/>
      <c r="AZ9" s="17">
        <v>0.158177039260567</v>
      </c>
      <c r="BA9" s="17">
        <v>4.63198937394644E-2</v>
      </c>
    </row>
    <row r="10" spans="2:53" ht="29" x14ac:dyDescent="0.35">
      <c r="B10" s="18" t="s">
        <v>102</v>
      </c>
      <c r="C10" s="17">
        <v>0.181048418025302</v>
      </c>
      <c r="D10" s="17">
        <v>0.194799653286262</v>
      </c>
      <c r="E10" s="17">
        <v>0.16709985829186799</v>
      </c>
      <c r="F10" s="17"/>
      <c r="G10" s="17">
        <v>0.283098053233235</v>
      </c>
      <c r="H10" s="17">
        <v>0.17642733317227299</v>
      </c>
      <c r="I10" s="17">
        <v>0.20917482685340399</v>
      </c>
      <c r="J10" s="17">
        <v>0.19122639473245001</v>
      </c>
      <c r="K10" s="17">
        <v>0.11051130442712299</v>
      </c>
      <c r="L10" s="17">
        <v>0.13585219163965501</v>
      </c>
      <c r="M10" s="17"/>
      <c r="N10" s="17">
        <v>0.18500228659894999</v>
      </c>
      <c r="O10" s="17">
        <v>0.124105854484775</v>
      </c>
      <c r="P10" s="17">
        <v>0.23495432805938901</v>
      </c>
      <c r="Q10" s="17">
        <v>0.12940261017633101</v>
      </c>
      <c r="R10" s="17"/>
      <c r="S10" s="17">
        <v>0.174451185993303</v>
      </c>
      <c r="T10" s="17">
        <v>0.15419692676617</v>
      </c>
      <c r="U10" s="17">
        <v>0.131172423271672</v>
      </c>
      <c r="V10" s="17">
        <v>0.175423531973285</v>
      </c>
      <c r="W10" s="17">
        <v>0.220961904510172</v>
      </c>
      <c r="X10" s="17">
        <v>0.219522918817636</v>
      </c>
      <c r="Y10" s="17">
        <v>0.19607177688037</v>
      </c>
      <c r="Z10" s="17">
        <v>0.251859580287419</v>
      </c>
      <c r="AA10" s="17">
        <v>0.16928572277555501</v>
      </c>
      <c r="AB10" s="17"/>
      <c r="AC10" s="17">
        <v>0.19432472323581501</v>
      </c>
      <c r="AD10" s="17">
        <v>0.15385823181578501</v>
      </c>
      <c r="AE10" s="17">
        <v>0.18684149214562801</v>
      </c>
      <c r="AF10" s="17">
        <v>0.25640629047475699</v>
      </c>
      <c r="AG10" s="17">
        <v>0.384498579429363</v>
      </c>
      <c r="AH10" s="17">
        <v>0.23076440646028601</v>
      </c>
      <c r="AI10" s="17">
        <v>9.0006325244200505E-2</v>
      </c>
      <c r="AJ10" s="17">
        <v>0.18804005517050301</v>
      </c>
      <c r="AK10" s="17">
        <v>0.23043203152644201</v>
      </c>
      <c r="AL10" s="17">
        <v>0.16950271163483799</v>
      </c>
      <c r="AM10" s="17"/>
      <c r="AN10" s="17">
        <v>0.219953243383125</v>
      </c>
      <c r="AO10" s="17">
        <v>0.130390339020757</v>
      </c>
      <c r="AP10" s="17"/>
      <c r="AQ10" s="17">
        <v>0.19991847742489199</v>
      </c>
      <c r="AR10" s="17">
        <v>0.15166174861686901</v>
      </c>
      <c r="AS10" s="17"/>
      <c r="AT10" s="17">
        <v>0.18793416024166601</v>
      </c>
      <c r="AU10" s="17">
        <v>0.143715464313279</v>
      </c>
      <c r="AV10" s="17"/>
      <c r="AW10" s="17">
        <v>0.179969572713684</v>
      </c>
      <c r="AX10" s="17">
        <v>0.18355841029374101</v>
      </c>
      <c r="AY10" s="17"/>
      <c r="AZ10" s="17">
        <v>0.24574379758898199</v>
      </c>
      <c r="BA10" s="17">
        <v>0.11788408787457</v>
      </c>
    </row>
    <row r="11" spans="2:53" ht="43.5" x14ac:dyDescent="0.35">
      <c r="B11" s="18" t="s">
        <v>103</v>
      </c>
      <c r="C11" s="17">
        <v>0.33852076439026302</v>
      </c>
      <c r="D11" s="17">
        <v>0.31960117896116602</v>
      </c>
      <c r="E11" s="17">
        <v>0.357205448094705</v>
      </c>
      <c r="F11" s="17"/>
      <c r="G11" s="17">
        <v>0.29696875985495302</v>
      </c>
      <c r="H11" s="17">
        <v>0.41003293341726699</v>
      </c>
      <c r="I11" s="17">
        <v>0.33861373938548101</v>
      </c>
      <c r="J11" s="17">
        <v>0.31367258299023898</v>
      </c>
      <c r="K11" s="17">
        <v>0.32704558173151099</v>
      </c>
      <c r="L11" s="17">
        <v>0.25650135690153902</v>
      </c>
      <c r="M11" s="17"/>
      <c r="N11" s="17">
        <v>0.35023418835664999</v>
      </c>
      <c r="O11" s="17">
        <v>0.373184835013956</v>
      </c>
      <c r="P11" s="17">
        <v>0.28505660154826101</v>
      </c>
      <c r="Q11" s="17">
        <v>0.17909644398087601</v>
      </c>
      <c r="R11" s="17"/>
      <c r="S11" s="17">
        <v>0.41412074955401201</v>
      </c>
      <c r="T11" s="17">
        <v>0.34276979188321099</v>
      </c>
      <c r="U11" s="17">
        <v>0.30063696881809199</v>
      </c>
      <c r="V11" s="17">
        <v>0.334876153874759</v>
      </c>
      <c r="W11" s="17">
        <v>0.267609709740732</v>
      </c>
      <c r="X11" s="17">
        <v>0.29434766036322602</v>
      </c>
      <c r="Y11" s="17">
        <v>0.37772077772993601</v>
      </c>
      <c r="Z11" s="17">
        <v>0.21667754371952899</v>
      </c>
      <c r="AA11" s="17">
        <v>0.37219511753564599</v>
      </c>
      <c r="AB11" s="17"/>
      <c r="AC11" s="17">
        <v>0.31821023697780498</v>
      </c>
      <c r="AD11" s="17">
        <v>0.33364256131787001</v>
      </c>
      <c r="AE11" s="17">
        <v>0.37649786367976501</v>
      </c>
      <c r="AF11" s="17">
        <v>0.33983825136287699</v>
      </c>
      <c r="AG11" s="17">
        <v>0.14900723459885401</v>
      </c>
      <c r="AH11" s="17">
        <v>0.26423503752784799</v>
      </c>
      <c r="AI11" s="17">
        <v>0.38693314749518798</v>
      </c>
      <c r="AJ11" s="17">
        <v>0.29200538387432301</v>
      </c>
      <c r="AK11" s="17">
        <v>0.32072565715517498</v>
      </c>
      <c r="AL11" s="17">
        <v>0.29145012877469201</v>
      </c>
      <c r="AM11" s="17"/>
      <c r="AN11" s="17">
        <v>0.34837653822230702</v>
      </c>
      <c r="AO11" s="17">
        <v>0.32485484755785199</v>
      </c>
      <c r="AP11" s="17"/>
      <c r="AQ11" s="17">
        <v>0.350990822492177</v>
      </c>
      <c r="AR11" s="17">
        <v>0.31525404996651701</v>
      </c>
      <c r="AS11" s="17"/>
      <c r="AT11" s="17">
        <v>0.338261599757753</v>
      </c>
      <c r="AU11" s="17">
        <v>0.34033351788749699</v>
      </c>
      <c r="AV11" s="17"/>
      <c r="AW11" s="17">
        <v>0.326613398773478</v>
      </c>
      <c r="AX11" s="17">
        <v>0.353093685041586</v>
      </c>
      <c r="AY11" s="17"/>
      <c r="AZ11" s="17">
        <v>0.31980709816584102</v>
      </c>
      <c r="BA11" s="17">
        <v>0.35679156208403801</v>
      </c>
    </row>
    <row r="12" spans="2:53" ht="29" x14ac:dyDescent="0.35">
      <c r="B12" s="18" t="s">
        <v>104</v>
      </c>
      <c r="C12" s="17">
        <v>0.22871308587731601</v>
      </c>
      <c r="D12" s="17">
        <v>0.227871114133811</v>
      </c>
      <c r="E12" s="17">
        <v>0.22976082244174101</v>
      </c>
      <c r="F12" s="17"/>
      <c r="G12" s="17">
        <v>0.105601614280644</v>
      </c>
      <c r="H12" s="17">
        <v>0.22169861418317899</v>
      </c>
      <c r="I12" s="17">
        <v>0.20170442170237499</v>
      </c>
      <c r="J12" s="17">
        <v>0.275270113339598</v>
      </c>
      <c r="K12" s="17">
        <v>0.24572531322742899</v>
      </c>
      <c r="L12" s="17">
        <v>0.257090888679537</v>
      </c>
      <c r="M12" s="17"/>
      <c r="N12" s="17">
        <v>0.23002576752762299</v>
      </c>
      <c r="O12" s="17">
        <v>0.244780622476378</v>
      </c>
      <c r="P12" s="17">
        <v>0.20513741377407399</v>
      </c>
      <c r="Q12" s="17">
        <v>0.23675176185920899</v>
      </c>
      <c r="R12" s="17"/>
      <c r="S12" s="17">
        <v>0.21257580461605699</v>
      </c>
      <c r="T12" s="17">
        <v>0.27596874967222201</v>
      </c>
      <c r="U12" s="17">
        <v>0.29803256062869399</v>
      </c>
      <c r="V12" s="17">
        <v>0.21554041136972699</v>
      </c>
      <c r="W12" s="17">
        <v>0.189920391003702</v>
      </c>
      <c r="X12" s="17">
        <v>0.24291432049411299</v>
      </c>
      <c r="Y12" s="17">
        <v>0.16640889924632599</v>
      </c>
      <c r="Z12" s="17">
        <v>0.17303928305025201</v>
      </c>
      <c r="AA12" s="17">
        <v>0.233430111457474</v>
      </c>
      <c r="AB12" s="17"/>
      <c r="AC12" s="17">
        <v>0.27966825807318602</v>
      </c>
      <c r="AD12" s="17">
        <v>0.29926718345202902</v>
      </c>
      <c r="AE12" s="17">
        <v>0.222353287857216</v>
      </c>
      <c r="AF12" s="17">
        <v>0.148022409464623</v>
      </c>
      <c r="AG12" s="17">
        <v>0.12675282682847</v>
      </c>
      <c r="AH12" s="17">
        <v>0.191387448119617</v>
      </c>
      <c r="AI12" s="17">
        <v>0.27505583385843102</v>
      </c>
      <c r="AJ12" s="17">
        <v>0.28138433774159999</v>
      </c>
      <c r="AK12" s="17">
        <v>0.20730057357269799</v>
      </c>
      <c r="AL12" s="17">
        <v>0.28650554768883402</v>
      </c>
      <c r="AM12" s="17"/>
      <c r="AN12" s="17">
        <v>0.202466789765014</v>
      </c>
      <c r="AO12" s="17">
        <v>0.26620569137627997</v>
      </c>
      <c r="AP12" s="17"/>
      <c r="AQ12" s="17">
        <v>0.21154051237313501</v>
      </c>
      <c r="AR12" s="17">
        <v>0.26128489388794202</v>
      </c>
      <c r="AS12" s="17"/>
      <c r="AT12" s="17">
        <v>0.23193230843889101</v>
      </c>
      <c r="AU12" s="17">
        <v>0.212869991453246</v>
      </c>
      <c r="AV12" s="17"/>
      <c r="AW12" s="17">
        <v>0.206347994554204</v>
      </c>
      <c r="AX12" s="17">
        <v>0.25577580384380999</v>
      </c>
      <c r="AY12" s="17"/>
      <c r="AZ12" s="17">
        <v>0.173297574689812</v>
      </c>
      <c r="BA12" s="17">
        <v>0.282817160507155</v>
      </c>
    </row>
    <row r="13" spans="2:53" ht="29" x14ac:dyDescent="0.35">
      <c r="B13" s="18" t="s">
        <v>105</v>
      </c>
      <c r="C13" s="17">
        <v>9.7147863744381904E-2</v>
      </c>
      <c r="D13" s="17">
        <v>0.105128215113693</v>
      </c>
      <c r="E13" s="17">
        <v>8.9254912902234806E-2</v>
      </c>
      <c r="F13" s="17"/>
      <c r="G13" s="17">
        <v>7.9055663303373394E-2</v>
      </c>
      <c r="H13" s="17">
        <v>8.0489902000560401E-2</v>
      </c>
      <c r="I13" s="17">
        <v>7.4118585114460594E-2</v>
      </c>
      <c r="J13" s="17">
        <v>7.96646008156532E-2</v>
      </c>
      <c r="K13" s="17">
        <v>0.151884658600586</v>
      </c>
      <c r="L13" s="17">
        <v>0.18268157185123099</v>
      </c>
      <c r="M13" s="17"/>
      <c r="N13" s="17">
        <v>9.9300643155915302E-2</v>
      </c>
      <c r="O13" s="17">
        <v>6.4675600069378406E-2</v>
      </c>
      <c r="P13" s="17">
        <v>9.9395255778848696E-2</v>
      </c>
      <c r="Q13" s="17">
        <v>0.116864493976155</v>
      </c>
      <c r="R13" s="17"/>
      <c r="S13" s="17">
        <v>7.5837782076362603E-2</v>
      </c>
      <c r="T13" s="17">
        <v>6.36540721136825E-2</v>
      </c>
      <c r="U13" s="17">
        <v>0.128761493731155</v>
      </c>
      <c r="V13" s="17">
        <v>0.12085252359011101</v>
      </c>
      <c r="W13" s="17">
        <v>0.107112310679452</v>
      </c>
      <c r="X13" s="17">
        <v>9.2142712346554106E-2</v>
      </c>
      <c r="Y13" s="17">
        <v>0.106429258768516</v>
      </c>
      <c r="Z13" s="17">
        <v>0.105885428267845</v>
      </c>
      <c r="AA13" s="17">
        <v>0.106757663072077</v>
      </c>
      <c r="AB13" s="17"/>
      <c r="AC13" s="17">
        <v>9.8485540158912602E-2</v>
      </c>
      <c r="AD13" s="17">
        <v>0.10358059336066</v>
      </c>
      <c r="AE13" s="17">
        <v>0.104179528265407</v>
      </c>
      <c r="AF13" s="17">
        <v>6.2886542794296896E-2</v>
      </c>
      <c r="AG13" s="17">
        <v>0.13281978814485701</v>
      </c>
      <c r="AH13" s="17">
        <v>7.6469675506167401E-2</v>
      </c>
      <c r="AI13" s="17">
        <v>0.12684149283632801</v>
      </c>
      <c r="AJ13" s="17">
        <v>8.8761508362300207E-2</v>
      </c>
      <c r="AK13" s="17">
        <v>0.146024450474037</v>
      </c>
      <c r="AL13" s="17">
        <v>0.112925483974421</v>
      </c>
      <c r="AM13" s="17"/>
      <c r="AN13" s="17">
        <v>8.0614348187240698E-2</v>
      </c>
      <c r="AO13" s="17">
        <v>0.120155797355356</v>
      </c>
      <c r="AP13" s="17"/>
      <c r="AQ13" s="17">
        <v>8.9011203325854105E-2</v>
      </c>
      <c r="AR13" s="17">
        <v>0.106258289506807</v>
      </c>
      <c r="AS13" s="17"/>
      <c r="AT13" s="17">
        <v>9.7336759990948499E-2</v>
      </c>
      <c r="AU13" s="17">
        <v>9.2584902472793995E-2</v>
      </c>
      <c r="AV13" s="17"/>
      <c r="AW13" s="17">
        <v>9.3804735746274404E-2</v>
      </c>
      <c r="AX13" s="17">
        <v>0.10095108723060101</v>
      </c>
      <c r="AY13" s="17"/>
      <c r="AZ13" s="17">
        <v>8.6324538903367803E-2</v>
      </c>
      <c r="BA13" s="17">
        <v>0.10771504903948501</v>
      </c>
    </row>
    <row r="14" spans="2:53" ht="29" x14ac:dyDescent="0.35">
      <c r="B14" s="18" t="s">
        <v>106</v>
      </c>
      <c r="C14" s="17">
        <v>2.90585494336108E-2</v>
      </c>
      <c r="D14" s="17">
        <v>3.10778853689192E-2</v>
      </c>
      <c r="E14" s="17">
        <v>2.7065356450410302E-2</v>
      </c>
      <c r="F14" s="17"/>
      <c r="G14" s="17">
        <v>4.4042832547754499E-2</v>
      </c>
      <c r="H14" s="17">
        <v>1.7870614998933001E-3</v>
      </c>
      <c r="I14" s="17">
        <v>1.42716554516885E-2</v>
      </c>
      <c r="J14" s="17">
        <v>3.0368625242718099E-2</v>
      </c>
      <c r="K14" s="17">
        <v>6.7366403057766505E-2</v>
      </c>
      <c r="L14" s="17">
        <v>7.1059551212392505E-2</v>
      </c>
      <c r="M14" s="17"/>
      <c r="N14" s="17">
        <v>2.1119064779680299E-2</v>
      </c>
      <c r="O14" s="17">
        <v>4.4693566667847899E-2</v>
      </c>
      <c r="P14" s="17">
        <v>4.65746259264967E-2</v>
      </c>
      <c r="Q14" s="17">
        <v>7.2510744507307698E-2</v>
      </c>
      <c r="R14" s="17"/>
      <c r="S14" s="17">
        <v>1.3162193139819299E-2</v>
      </c>
      <c r="T14" s="17">
        <v>3.7120722470561203E-2</v>
      </c>
      <c r="U14" s="17">
        <v>4.0316100594440102E-2</v>
      </c>
      <c r="V14" s="17">
        <v>1.8937577413389601E-2</v>
      </c>
      <c r="W14" s="17">
        <v>4.6818869397380801E-2</v>
      </c>
      <c r="X14" s="17">
        <v>3.13389304335316E-2</v>
      </c>
      <c r="Y14" s="17">
        <v>4.4739517573077502E-2</v>
      </c>
      <c r="Z14" s="17">
        <v>2.21584229666613E-2</v>
      </c>
      <c r="AA14" s="17">
        <v>1.5195506032145201E-2</v>
      </c>
      <c r="AB14" s="17"/>
      <c r="AC14" s="17">
        <v>2.1769446350189701E-2</v>
      </c>
      <c r="AD14" s="17">
        <v>1.72245560668602E-2</v>
      </c>
      <c r="AE14" s="17">
        <v>1.0544420692342699E-2</v>
      </c>
      <c r="AF14" s="17">
        <v>1.4291206452923901E-2</v>
      </c>
      <c r="AG14" s="17">
        <v>2.9119665450328801E-2</v>
      </c>
      <c r="AH14" s="17">
        <v>2.7544952253031E-2</v>
      </c>
      <c r="AI14" s="17">
        <v>3.5876573667328999E-2</v>
      </c>
      <c r="AJ14" s="17">
        <v>8.6957742780585604E-3</v>
      </c>
      <c r="AK14" s="17">
        <v>8.5941796979031801E-3</v>
      </c>
      <c r="AL14" s="17">
        <v>5.4940835649265801E-2</v>
      </c>
      <c r="AM14" s="17"/>
      <c r="AN14" s="17">
        <v>1.07431828074444E-2</v>
      </c>
      <c r="AO14" s="17">
        <v>5.4299474480396001E-2</v>
      </c>
      <c r="AP14" s="17"/>
      <c r="AQ14" s="17">
        <v>1.52735805084916E-2</v>
      </c>
      <c r="AR14" s="17">
        <v>4.9265301999609198E-2</v>
      </c>
      <c r="AS14" s="17"/>
      <c r="AT14" s="17">
        <v>2.0904962598993802E-2</v>
      </c>
      <c r="AU14" s="17">
        <v>7.5242095530722794E-2</v>
      </c>
      <c r="AV14" s="17"/>
      <c r="AW14" s="17">
        <v>4.1978693897804599E-2</v>
      </c>
      <c r="AX14" s="17">
        <v>1.3642596667732701E-2</v>
      </c>
      <c r="AY14" s="17"/>
      <c r="AZ14" s="17">
        <v>1.1478017193849799E-2</v>
      </c>
      <c r="BA14" s="17">
        <v>4.6223029340940497E-2</v>
      </c>
    </row>
    <row r="15" spans="2:53" x14ac:dyDescent="0.35">
      <c r="B15" s="18" t="s">
        <v>69</v>
      </c>
      <c r="C15" s="19">
        <v>2.3932565801207398E-2</v>
      </c>
      <c r="D15" s="19">
        <v>1.8816895413406299E-2</v>
      </c>
      <c r="E15" s="19">
        <v>2.90697673624889E-2</v>
      </c>
      <c r="F15" s="19"/>
      <c r="G15" s="19">
        <v>1.1240376978974599E-2</v>
      </c>
      <c r="H15" s="19">
        <v>9.1941850928022699E-3</v>
      </c>
      <c r="I15" s="19">
        <v>1.7380200874707399E-2</v>
      </c>
      <c r="J15" s="19">
        <v>2.18760694923676E-2</v>
      </c>
      <c r="K15" s="19">
        <v>3.9665815725189901E-2</v>
      </c>
      <c r="L15" s="19">
        <v>7.2871142976054307E-2</v>
      </c>
      <c r="M15" s="19"/>
      <c r="N15" s="19">
        <v>1.5850506026641599E-2</v>
      </c>
      <c r="O15" s="19">
        <v>5.0433740917649302E-2</v>
      </c>
      <c r="P15" s="19">
        <v>3.5598415555712901E-2</v>
      </c>
      <c r="Q15" s="19">
        <v>6.2169879432565502E-2</v>
      </c>
      <c r="R15" s="19"/>
      <c r="S15" s="19">
        <v>2.4786363691468499E-2</v>
      </c>
      <c r="T15" s="19">
        <v>3.8316842596594201E-2</v>
      </c>
      <c r="U15" s="19">
        <v>2.0254783676470899E-2</v>
      </c>
      <c r="V15" s="19">
        <v>2.0889328966406401E-2</v>
      </c>
      <c r="W15" s="19">
        <v>3.7949865107541801E-2</v>
      </c>
      <c r="X15" s="19">
        <v>1.5744663091413001E-2</v>
      </c>
      <c r="Y15" s="19">
        <v>2.9826347494096E-2</v>
      </c>
      <c r="Z15" s="19">
        <v>8.7955114233041407E-3</v>
      </c>
      <c r="AA15" s="19">
        <v>8.4707712168205201E-3</v>
      </c>
      <c r="AB15" s="19"/>
      <c r="AC15" s="19">
        <v>3.7674273967765202E-2</v>
      </c>
      <c r="AD15" s="19">
        <v>2.17866161855482E-2</v>
      </c>
      <c r="AE15" s="19">
        <v>1.3040000927654701E-2</v>
      </c>
      <c r="AF15" s="19">
        <v>1.2330377435272899E-2</v>
      </c>
      <c r="AG15" s="19">
        <v>0</v>
      </c>
      <c r="AH15" s="19">
        <v>6.5212306880083004E-2</v>
      </c>
      <c r="AI15" s="19">
        <v>1.42531683575307E-2</v>
      </c>
      <c r="AJ15" s="19">
        <v>8.6957738876206406E-3</v>
      </c>
      <c r="AK15" s="19">
        <v>2.81949975195625E-2</v>
      </c>
      <c r="AL15" s="19">
        <v>7.6216269367114396E-3</v>
      </c>
      <c r="AM15" s="19"/>
      <c r="AN15" s="19">
        <v>5.1394918908203996E-3</v>
      </c>
      <c r="AO15" s="19">
        <v>4.4737503811690497E-2</v>
      </c>
      <c r="AP15" s="19"/>
      <c r="AQ15" s="19">
        <v>9.9638642287698895E-3</v>
      </c>
      <c r="AR15" s="19">
        <v>3.9785864888971602E-2</v>
      </c>
      <c r="AS15" s="19"/>
      <c r="AT15" s="19">
        <v>1.48274873384945E-2</v>
      </c>
      <c r="AU15" s="19">
        <v>6.9588997827513099E-2</v>
      </c>
      <c r="AV15" s="19"/>
      <c r="AW15" s="19">
        <v>2.87952442847129E-2</v>
      </c>
      <c r="AX15" s="19">
        <v>1.6532563499626798E-2</v>
      </c>
      <c r="AY15" s="19"/>
      <c r="AZ15" s="19">
        <v>5.17193419757988E-3</v>
      </c>
      <c r="BA15" s="19">
        <v>4.2249217414347402E-2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0.123958513457519</v>
      </c>
      <c r="D9" s="17">
        <v>0.13874126985782501</v>
      </c>
      <c r="E9" s="17">
        <v>0.109287278261944</v>
      </c>
      <c r="F9" s="17"/>
      <c r="G9" s="17">
        <v>0.12658331636850101</v>
      </c>
      <c r="H9" s="17">
        <v>0.149705367237113</v>
      </c>
      <c r="I9" s="17">
        <v>0.16889761905702</v>
      </c>
      <c r="J9" s="17">
        <v>0.102637769420727</v>
      </c>
      <c r="K9" s="17">
        <v>7.2856831221702098E-2</v>
      </c>
      <c r="L9" s="17">
        <v>4.9137088773627297E-2</v>
      </c>
      <c r="M9" s="17"/>
      <c r="N9" s="17">
        <v>0.13016656710795499</v>
      </c>
      <c r="O9" s="17">
        <v>0.129092860672089</v>
      </c>
      <c r="P9" s="17">
        <v>9.1943962376833305E-2</v>
      </c>
      <c r="Q9" s="17">
        <v>0.104994680733022</v>
      </c>
      <c r="R9" s="17"/>
      <c r="S9" s="17">
        <v>0.145404809042913</v>
      </c>
      <c r="T9" s="17">
        <v>7.5170994432878696E-2</v>
      </c>
      <c r="U9" s="17">
        <v>0.118537364759915</v>
      </c>
      <c r="V9" s="17">
        <v>0.12851454729784501</v>
      </c>
      <c r="W9" s="17">
        <v>0.14719389419873199</v>
      </c>
      <c r="X9" s="17">
        <v>0.11943268230873801</v>
      </c>
      <c r="Y9" s="17">
        <v>0.123706416370035</v>
      </c>
      <c r="Z9" s="17">
        <v>0.18572360564340801</v>
      </c>
      <c r="AA9" s="17">
        <v>0.121823459460354</v>
      </c>
      <c r="AB9" s="17"/>
      <c r="AC9" s="17">
        <v>7.0073068931300705E-2</v>
      </c>
      <c r="AD9" s="17">
        <v>0.104376772995652</v>
      </c>
      <c r="AE9" s="17">
        <v>0.129074543131803</v>
      </c>
      <c r="AF9" s="17">
        <v>0.17936561170764201</v>
      </c>
      <c r="AG9" s="17">
        <v>0.212355984032053</v>
      </c>
      <c r="AH9" s="17">
        <v>0.19441824136602201</v>
      </c>
      <c r="AI9" s="17">
        <v>0.101744762151351</v>
      </c>
      <c r="AJ9" s="17">
        <v>0.113796097268324</v>
      </c>
      <c r="AK9" s="17">
        <v>9.2526610904430803E-2</v>
      </c>
      <c r="AL9" s="17">
        <v>9.24975019588445E-2</v>
      </c>
      <c r="AM9" s="17"/>
      <c r="AN9" s="17">
        <v>0.15748623181291499</v>
      </c>
      <c r="AO9" s="17">
        <v>8.09200352947098E-2</v>
      </c>
      <c r="AP9" s="17"/>
      <c r="AQ9" s="17">
        <v>0.14841145766573399</v>
      </c>
      <c r="AR9" s="17">
        <v>9.5002494158041698E-2</v>
      </c>
      <c r="AS9" s="17"/>
      <c r="AT9" s="17">
        <v>0.13358427023038899</v>
      </c>
      <c r="AU9" s="17">
        <v>6.7365451191884695E-2</v>
      </c>
      <c r="AV9" s="17"/>
      <c r="AW9" s="17">
        <v>0.122286394604411</v>
      </c>
      <c r="AX9" s="17">
        <v>0.12625952973758101</v>
      </c>
      <c r="AY9" s="17"/>
      <c r="AZ9" s="17">
        <v>0.19122465787808601</v>
      </c>
      <c r="BA9" s="17">
        <v>5.8284256921696601E-2</v>
      </c>
    </row>
    <row r="10" spans="2:53" ht="29" x14ac:dyDescent="0.35">
      <c r="B10" s="18" t="s">
        <v>102</v>
      </c>
      <c r="C10" s="17">
        <v>0.20637549531079799</v>
      </c>
      <c r="D10" s="17">
        <v>0.21197510941872999</v>
      </c>
      <c r="E10" s="17">
        <v>0.20042209359653201</v>
      </c>
      <c r="F10" s="17"/>
      <c r="G10" s="17">
        <v>0.32130385205575002</v>
      </c>
      <c r="H10" s="17">
        <v>0.239929574430326</v>
      </c>
      <c r="I10" s="17">
        <v>0.25860326540985001</v>
      </c>
      <c r="J10" s="17">
        <v>0.17415866351443399</v>
      </c>
      <c r="K10" s="17">
        <v>0.124206480349509</v>
      </c>
      <c r="L10" s="17">
        <v>0.10325745929218701</v>
      </c>
      <c r="M10" s="17"/>
      <c r="N10" s="17">
        <v>0.212178981223024</v>
      </c>
      <c r="O10" s="17">
        <v>0.15710446224433999</v>
      </c>
      <c r="P10" s="17">
        <v>0.20752007779840401</v>
      </c>
      <c r="Q10" s="17">
        <v>0.21815345573235401</v>
      </c>
      <c r="R10" s="17"/>
      <c r="S10" s="17">
        <v>0.22124259011480699</v>
      </c>
      <c r="T10" s="17">
        <v>0.152203991129025</v>
      </c>
      <c r="U10" s="17">
        <v>0.169271069076666</v>
      </c>
      <c r="V10" s="17">
        <v>0.204119868129293</v>
      </c>
      <c r="W10" s="17">
        <v>0.23213369343975601</v>
      </c>
      <c r="X10" s="17">
        <v>0.256935288471903</v>
      </c>
      <c r="Y10" s="17">
        <v>0.18539615821025901</v>
      </c>
      <c r="Z10" s="17">
        <v>0.27892469394395097</v>
      </c>
      <c r="AA10" s="17">
        <v>0.21661827716958801</v>
      </c>
      <c r="AB10" s="17"/>
      <c r="AC10" s="17">
        <v>0.21687326399371201</v>
      </c>
      <c r="AD10" s="17">
        <v>0.14472716522683099</v>
      </c>
      <c r="AE10" s="17">
        <v>0.25196128174884902</v>
      </c>
      <c r="AF10" s="17">
        <v>0.25668031689176202</v>
      </c>
      <c r="AG10" s="17">
        <v>0.13940023255144199</v>
      </c>
      <c r="AH10" s="17">
        <v>0.19134196942560999</v>
      </c>
      <c r="AI10" s="17">
        <v>0.160557756597905</v>
      </c>
      <c r="AJ10" s="17">
        <v>0.17006354476871</v>
      </c>
      <c r="AK10" s="17">
        <v>0.21407226060416401</v>
      </c>
      <c r="AL10" s="17">
        <v>0.292352654830769</v>
      </c>
      <c r="AM10" s="17"/>
      <c r="AN10" s="17">
        <v>0.25106368263651802</v>
      </c>
      <c r="AO10" s="17">
        <v>0.15462362477230099</v>
      </c>
      <c r="AP10" s="17"/>
      <c r="AQ10" s="17">
        <v>0.245567232672705</v>
      </c>
      <c r="AR10" s="17">
        <v>0.15447810692837799</v>
      </c>
      <c r="AS10" s="17"/>
      <c r="AT10" s="17">
        <v>0.21285933902121901</v>
      </c>
      <c r="AU10" s="17">
        <v>0.17367275207128499</v>
      </c>
      <c r="AV10" s="17"/>
      <c r="AW10" s="17">
        <v>0.20576180058398399</v>
      </c>
      <c r="AX10" s="17">
        <v>0.20849230000372401</v>
      </c>
      <c r="AY10" s="17"/>
      <c r="AZ10" s="17">
        <v>0.27324667841870098</v>
      </c>
      <c r="BA10" s="17">
        <v>0.14108685312515201</v>
      </c>
    </row>
    <row r="11" spans="2:53" ht="43.5" x14ac:dyDescent="0.35">
      <c r="B11" s="18" t="s">
        <v>103</v>
      </c>
      <c r="C11" s="17">
        <v>0.29963523117313301</v>
      </c>
      <c r="D11" s="17">
        <v>0.29530965290078198</v>
      </c>
      <c r="E11" s="17">
        <v>0.30423038028038801</v>
      </c>
      <c r="F11" s="17"/>
      <c r="G11" s="17">
        <v>0.308109070670119</v>
      </c>
      <c r="H11" s="17">
        <v>0.32822122742438598</v>
      </c>
      <c r="I11" s="17">
        <v>0.29527654174520501</v>
      </c>
      <c r="J11" s="17">
        <v>0.30019103305899397</v>
      </c>
      <c r="K11" s="17">
        <v>0.29727124522842102</v>
      </c>
      <c r="L11" s="17">
        <v>0.231431438457393</v>
      </c>
      <c r="M11" s="17"/>
      <c r="N11" s="17">
        <v>0.306410887495141</v>
      </c>
      <c r="O11" s="17">
        <v>0.32471141485624999</v>
      </c>
      <c r="P11" s="17">
        <v>0.25488442293191399</v>
      </c>
      <c r="Q11" s="17">
        <v>0.252157926390221</v>
      </c>
      <c r="R11" s="17"/>
      <c r="S11" s="17">
        <v>0.29480300357971601</v>
      </c>
      <c r="T11" s="17">
        <v>0.29346627406833298</v>
      </c>
      <c r="U11" s="17">
        <v>0.29803256413991602</v>
      </c>
      <c r="V11" s="17">
        <v>0.34058642505194098</v>
      </c>
      <c r="W11" s="17">
        <v>0.26121455485886202</v>
      </c>
      <c r="X11" s="17">
        <v>0.27237916701709403</v>
      </c>
      <c r="Y11" s="17">
        <v>0.31334012043457898</v>
      </c>
      <c r="Z11" s="17">
        <v>0.28772022379803203</v>
      </c>
      <c r="AA11" s="17">
        <v>0.321370486387069</v>
      </c>
      <c r="AB11" s="17"/>
      <c r="AC11" s="17">
        <v>0.29486385034354201</v>
      </c>
      <c r="AD11" s="17">
        <v>0.34975114000693602</v>
      </c>
      <c r="AE11" s="17">
        <v>0.28644367435616302</v>
      </c>
      <c r="AF11" s="17">
        <v>0.30814222398913299</v>
      </c>
      <c r="AG11" s="17">
        <v>0.27891384352980297</v>
      </c>
      <c r="AH11" s="17">
        <v>0.29438652047462299</v>
      </c>
      <c r="AI11" s="17">
        <v>0.30998440605502298</v>
      </c>
      <c r="AJ11" s="17">
        <v>0.33488818768183498</v>
      </c>
      <c r="AK11" s="17">
        <v>0.37686429741552901</v>
      </c>
      <c r="AL11" s="17">
        <v>0.25374183699861003</v>
      </c>
      <c r="AM11" s="17"/>
      <c r="AN11" s="17">
        <v>0.31370288488679798</v>
      </c>
      <c r="AO11" s="17">
        <v>0.27516732746268002</v>
      </c>
      <c r="AP11" s="17"/>
      <c r="AQ11" s="17">
        <v>0.30704751038581801</v>
      </c>
      <c r="AR11" s="17">
        <v>0.287310840793158</v>
      </c>
      <c r="AS11" s="17"/>
      <c r="AT11" s="17">
        <v>0.30405631227837898</v>
      </c>
      <c r="AU11" s="17">
        <v>0.27840726663818299</v>
      </c>
      <c r="AV11" s="17"/>
      <c r="AW11" s="17">
        <v>0.30129648077788901</v>
      </c>
      <c r="AX11" s="17">
        <v>0.29607380416514101</v>
      </c>
      <c r="AY11" s="17"/>
      <c r="AZ11" s="17">
        <v>0.29028532117645001</v>
      </c>
      <c r="BA11" s="17">
        <v>0.30876387074358003</v>
      </c>
    </row>
    <row r="12" spans="2:53" ht="29" x14ac:dyDescent="0.35">
      <c r="B12" s="18" t="s">
        <v>104</v>
      </c>
      <c r="C12" s="17">
        <v>0.19870282659567901</v>
      </c>
      <c r="D12" s="17">
        <v>0.19355495598959899</v>
      </c>
      <c r="E12" s="17">
        <v>0.20366925544572601</v>
      </c>
      <c r="F12" s="17"/>
      <c r="G12" s="17">
        <v>0.13048840844224999</v>
      </c>
      <c r="H12" s="17">
        <v>0.17634515508572299</v>
      </c>
      <c r="I12" s="17">
        <v>0.15637335478165801</v>
      </c>
      <c r="J12" s="17">
        <v>0.23998535701951099</v>
      </c>
      <c r="K12" s="17">
        <v>0.22778985976559399</v>
      </c>
      <c r="L12" s="17">
        <v>0.28234236159388998</v>
      </c>
      <c r="M12" s="17"/>
      <c r="N12" s="17">
        <v>0.193186492894693</v>
      </c>
      <c r="O12" s="17">
        <v>0.198179098544219</v>
      </c>
      <c r="P12" s="17">
        <v>0.22983225749376399</v>
      </c>
      <c r="Q12" s="17">
        <v>0.22897721208433999</v>
      </c>
      <c r="R12" s="17"/>
      <c r="S12" s="17">
        <v>0.182939979257813</v>
      </c>
      <c r="T12" s="17">
        <v>0.27614645936193399</v>
      </c>
      <c r="U12" s="17">
        <v>0.232446352286167</v>
      </c>
      <c r="V12" s="17">
        <v>0.171810000814896</v>
      </c>
      <c r="W12" s="17">
        <v>0.17397197015183399</v>
      </c>
      <c r="X12" s="17">
        <v>0.206103508988213</v>
      </c>
      <c r="Y12" s="17">
        <v>0.15980735506594901</v>
      </c>
      <c r="Z12" s="17">
        <v>0.154769673882967</v>
      </c>
      <c r="AA12" s="17">
        <v>0.17775649672962199</v>
      </c>
      <c r="AB12" s="17"/>
      <c r="AC12" s="17">
        <v>0.238238299870666</v>
      </c>
      <c r="AD12" s="17">
        <v>0.263182019805974</v>
      </c>
      <c r="AE12" s="17">
        <v>0.221761675391378</v>
      </c>
      <c r="AF12" s="17">
        <v>0.137162517835069</v>
      </c>
      <c r="AG12" s="17">
        <v>0.180937033572592</v>
      </c>
      <c r="AH12" s="17">
        <v>0.18453088903078099</v>
      </c>
      <c r="AI12" s="17">
        <v>0.211481302447037</v>
      </c>
      <c r="AJ12" s="17">
        <v>0.24619392471578599</v>
      </c>
      <c r="AK12" s="17">
        <v>0.16495753069514199</v>
      </c>
      <c r="AL12" s="17">
        <v>0.19319226842102</v>
      </c>
      <c r="AM12" s="17"/>
      <c r="AN12" s="17">
        <v>0.176196961787981</v>
      </c>
      <c r="AO12" s="17">
        <v>0.22905274510765</v>
      </c>
      <c r="AP12" s="17"/>
      <c r="AQ12" s="17">
        <v>0.17423978704266399</v>
      </c>
      <c r="AR12" s="17">
        <v>0.239144036421616</v>
      </c>
      <c r="AS12" s="17"/>
      <c r="AT12" s="17">
        <v>0.19794950264670899</v>
      </c>
      <c r="AU12" s="17">
        <v>0.211510053949649</v>
      </c>
      <c r="AV12" s="17"/>
      <c r="AW12" s="17">
        <v>0.19358703392370999</v>
      </c>
      <c r="AX12" s="17">
        <v>0.206207755213587</v>
      </c>
      <c r="AY12" s="17"/>
      <c r="AZ12" s="17">
        <v>0.14281101173824101</v>
      </c>
      <c r="BA12" s="17">
        <v>0.25327193292426697</v>
      </c>
    </row>
    <row r="13" spans="2:53" ht="29" x14ac:dyDescent="0.35">
      <c r="B13" s="18" t="s">
        <v>105</v>
      </c>
      <c r="C13" s="17">
        <v>9.1211041290394895E-2</v>
      </c>
      <c r="D13" s="17">
        <v>8.6253987315486294E-2</v>
      </c>
      <c r="E13" s="17">
        <v>9.6250154435868304E-2</v>
      </c>
      <c r="F13" s="17"/>
      <c r="G13" s="17">
        <v>7.5527020403117998E-2</v>
      </c>
      <c r="H13" s="17">
        <v>7.9294194926772296E-2</v>
      </c>
      <c r="I13" s="17">
        <v>7.5030711655922205E-2</v>
      </c>
      <c r="J13" s="17">
        <v>9.1659184619963294E-2</v>
      </c>
      <c r="K13" s="17">
        <v>0.13289266193154101</v>
      </c>
      <c r="L13" s="17">
        <v>0.11021414011893201</v>
      </c>
      <c r="M13" s="17"/>
      <c r="N13" s="17">
        <v>9.2340896701219505E-2</v>
      </c>
      <c r="O13" s="17">
        <v>6.9037889559303997E-2</v>
      </c>
      <c r="P13" s="17">
        <v>0.10949757706954399</v>
      </c>
      <c r="Q13" s="17">
        <v>5.9403304130679499E-2</v>
      </c>
      <c r="R13" s="17"/>
      <c r="S13" s="17">
        <v>9.4412721239763603E-2</v>
      </c>
      <c r="T13" s="17">
        <v>9.8560267648708594E-2</v>
      </c>
      <c r="U13" s="17">
        <v>8.0825667511556398E-2</v>
      </c>
      <c r="V13" s="17">
        <v>7.7412085608891595E-2</v>
      </c>
      <c r="W13" s="17">
        <v>0.10071715364003</v>
      </c>
      <c r="X13" s="17">
        <v>8.4345573779284394E-2</v>
      </c>
      <c r="Y13" s="17">
        <v>0.12386988371306699</v>
      </c>
      <c r="Z13" s="17">
        <v>3.09539343899655E-2</v>
      </c>
      <c r="AA13" s="17">
        <v>9.4665108297989395E-2</v>
      </c>
      <c r="AB13" s="17"/>
      <c r="AC13" s="17">
        <v>0.12145053216542601</v>
      </c>
      <c r="AD13" s="17">
        <v>6.5211367387171301E-2</v>
      </c>
      <c r="AE13" s="17">
        <v>6.8444035960453994E-2</v>
      </c>
      <c r="AF13" s="17">
        <v>7.2286301303328498E-2</v>
      </c>
      <c r="AG13" s="17">
        <v>0.13015357541345299</v>
      </c>
      <c r="AH13" s="17">
        <v>3.6781018289421999E-2</v>
      </c>
      <c r="AI13" s="17">
        <v>0.112586344951854</v>
      </c>
      <c r="AJ13" s="17">
        <v>9.6072609705765505E-2</v>
      </c>
      <c r="AK13" s="17">
        <v>8.5820121742319205E-2</v>
      </c>
      <c r="AL13" s="17">
        <v>0.10204310992941901</v>
      </c>
      <c r="AM13" s="17"/>
      <c r="AN13" s="17">
        <v>6.7548500734264105E-2</v>
      </c>
      <c r="AO13" s="17">
        <v>0.12329100554243</v>
      </c>
      <c r="AP13" s="17"/>
      <c r="AQ13" s="17">
        <v>8.52100165269324E-2</v>
      </c>
      <c r="AR13" s="17">
        <v>9.6076947514627697E-2</v>
      </c>
      <c r="AS13" s="17"/>
      <c r="AT13" s="17">
        <v>9.2948517673502207E-2</v>
      </c>
      <c r="AU13" s="17">
        <v>7.9497040860208298E-2</v>
      </c>
      <c r="AV13" s="17"/>
      <c r="AW13" s="17">
        <v>9.17728985289199E-2</v>
      </c>
      <c r="AX13" s="17">
        <v>9.1140091731811104E-2</v>
      </c>
      <c r="AY13" s="17"/>
      <c r="AZ13" s="17">
        <v>7.4389663012881801E-2</v>
      </c>
      <c r="BA13" s="17">
        <v>0.10763433300422399</v>
      </c>
    </row>
    <row r="14" spans="2:53" ht="29" x14ac:dyDescent="0.35">
      <c r="B14" s="18" t="s">
        <v>106</v>
      </c>
      <c r="C14" s="17">
        <v>5.0869690116412201E-2</v>
      </c>
      <c r="D14" s="17">
        <v>4.9758297238019597E-2</v>
      </c>
      <c r="E14" s="17">
        <v>5.2026848584241198E-2</v>
      </c>
      <c r="F14" s="17"/>
      <c r="G14" s="17">
        <v>4.94011457287322E-3</v>
      </c>
      <c r="H14" s="17">
        <v>1.44176109990709E-2</v>
      </c>
      <c r="I14" s="17">
        <v>2.76574563610642E-2</v>
      </c>
      <c r="J14" s="17">
        <v>5.8151109406464001E-2</v>
      </c>
      <c r="K14" s="17">
        <v>0.104612469435667</v>
      </c>
      <c r="L14" s="17">
        <v>0.14123151683430199</v>
      </c>
      <c r="M14" s="17"/>
      <c r="N14" s="17">
        <v>4.5512668548789201E-2</v>
      </c>
      <c r="O14" s="17">
        <v>6.6682906701288402E-2</v>
      </c>
      <c r="P14" s="17">
        <v>5.9857269659410899E-2</v>
      </c>
      <c r="Q14" s="17">
        <v>7.4143541496818399E-2</v>
      </c>
      <c r="R14" s="17"/>
      <c r="S14" s="17">
        <v>2.7862409222702601E-2</v>
      </c>
      <c r="T14" s="17">
        <v>6.6135169985199596E-2</v>
      </c>
      <c r="U14" s="17">
        <v>6.7997141369647102E-2</v>
      </c>
      <c r="V14" s="17">
        <v>4.3440437803052602E-2</v>
      </c>
      <c r="W14" s="17">
        <v>5.3556153847820601E-2</v>
      </c>
      <c r="X14" s="17">
        <v>3.1338932791186901E-2</v>
      </c>
      <c r="Y14" s="17">
        <v>7.0491783886091799E-2</v>
      </c>
      <c r="Z14" s="17">
        <v>5.3112356918372801E-2</v>
      </c>
      <c r="AA14" s="17">
        <v>5.0824629599278297E-2</v>
      </c>
      <c r="AB14" s="17"/>
      <c r="AC14" s="17">
        <v>2.5830689280182499E-2</v>
      </c>
      <c r="AD14" s="17">
        <v>6.4262336885906199E-2</v>
      </c>
      <c r="AE14" s="17">
        <v>2.6078807925562199E-2</v>
      </c>
      <c r="AF14" s="17">
        <v>2.7704437278697001E-2</v>
      </c>
      <c r="AG14" s="17">
        <v>5.8239330900657603E-2</v>
      </c>
      <c r="AH14" s="17">
        <v>3.3329054533459801E-2</v>
      </c>
      <c r="AI14" s="17">
        <v>7.2248552814856301E-2</v>
      </c>
      <c r="AJ14" s="17">
        <v>2.3636226485762999E-2</v>
      </c>
      <c r="AK14" s="17">
        <v>3.7564181118852701E-2</v>
      </c>
      <c r="AL14" s="17">
        <v>5.8551000924626298E-2</v>
      </c>
      <c r="AM14" s="17"/>
      <c r="AN14" s="17">
        <v>2.40484066649094E-2</v>
      </c>
      <c r="AO14" s="17">
        <v>8.8607664733345901E-2</v>
      </c>
      <c r="AP14" s="17"/>
      <c r="AQ14" s="17">
        <v>2.49153077249329E-2</v>
      </c>
      <c r="AR14" s="17">
        <v>8.4635759289532903E-2</v>
      </c>
      <c r="AS14" s="17"/>
      <c r="AT14" s="17">
        <v>3.9931388537839001E-2</v>
      </c>
      <c r="AU14" s="17">
        <v>0.11615757580353001</v>
      </c>
      <c r="AV14" s="17"/>
      <c r="AW14" s="17">
        <v>5.5721975268267603E-2</v>
      </c>
      <c r="AX14" s="17">
        <v>4.4463123260407002E-2</v>
      </c>
      <c r="AY14" s="17"/>
      <c r="AZ14" s="17">
        <v>1.9959600297695099E-2</v>
      </c>
      <c r="BA14" s="17">
        <v>8.1048276770756794E-2</v>
      </c>
    </row>
    <row r="15" spans="2:53" x14ac:dyDescent="0.35">
      <c r="B15" s="18" t="s">
        <v>69</v>
      </c>
      <c r="C15" s="19">
        <v>2.92472020560639E-2</v>
      </c>
      <c r="D15" s="19">
        <v>2.44067272795578E-2</v>
      </c>
      <c r="E15" s="19">
        <v>3.4113989395301698E-2</v>
      </c>
      <c r="F15" s="19"/>
      <c r="G15" s="19">
        <v>3.3048217487389397E-2</v>
      </c>
      <c r="H15" s="19">
        <v>1.2086869896609301E-2</v>
      </c>
      <c r="I15" s="19">
        <v>1.81610509892801E-2</v>
      </c>
      <c r="J15" s="19">
        <v>3.3216882959907303E-2</v>
      </c>
      <c r="K15" s="19">
        <v>4.0370452067564601E-2</v>
      </c>
      <c r="L15" s="19">
        <v>8.2385994929669304E-2</v>
      </c>
      <c r="M15" s="19"/>
      <c r="N15" s="19">
        <v>2.02035060291781E-2</v>
      </c>
      <c r="O15" s="19">
        <v>5.5191367422509401E-2</v>
      </c>
      <c r="P15" s="19">
        <v>4.6464432670130097E-2</v>
      </c>
      <c r="Q15" s="19">
        <v>6.2169879432565502E-2</v>
      </c>
      <c r="R15" s="19"/>
      <c r="S15" s="19">
        <v>3.33344875422849E-2</v>
      </c>
      <c r="T15" s="19">
        <v>3.8316843373920897E-2</v>
      </c>
      <c r="U15" s="19">
        <v>3.28898408561328E-2</v>
      </c>
      <c r="V15" s="19">
        <v>3.4116635294080003E-2</v>
      </c>
      <c r="W15" s="19">
        <v>3.1212579862965901E-2</v>
      </c>
      <c r="X15" s="19">
        <v>2.94648466435804E-2</v>
      </c>
      <c r="Y15" s="19">
        <v>2.33882823200189E-2</v>
      </c>
      <c r="Z15" s="19">
        <v>8.7955114233041407E-3</v>
      </c>
      <c r="AA15" s="19">
        <v>1.6941542356099501E-2</v>
      </c>
      <c r="AB15" s="19"/>
      <c r="AC15" s="19">
        <v>3.26702954151699E-2</v>
      </c>
      <c r="AD15" s="19">
        <v>8.4891976915289508E-3</v>
      </c>
      <c r="AE15" s="19">
        <v>1.6235981485790401E-2</v>
      </c>
      <c r="AF15" s="19">
        <v>1.8658590994367698E-2</v>
      </c>
      <c r="AG15" s="19">
        <v>0</v>
      </c>
      <c r="AH15" s="19">
        <v>6.5212306880083004E-2</v>
      </c>
      <c r="AI15" s="19">
        <v>3.1396874981972502E-2</v>
      </c>
      <c r="AJ15" s="19">
        <v>1.5349409373817E-2</v>
      </c>
      <c r="AK15" s="19">
        <v>2.81949975195625E-2</v>
      </c>
      <c r="AL15" s="19">
        <v>7.6216269367114396E-3</v>
      </c>
      <c r="AM15" s="19"/>
      <c r="AN15" s="19">
        <v>9.9533314766147608E-3</v>
      </c>
      <c r="AO15" s="19">
        <v>4.8337597086882997E-2</v>
      </c>
      <c r="AP15" s="19"/>
      <c r="AQ15" s="19">
        <v>1.46086879812139E-2</v>
      </c>
      <c r="AR15" s="19">
        <v>4.3351814894645298E-2</v>
      </c>
      <c r="AS15" s="19"/>
      <c r="AT15" s="19">
        <v>1.8670669611963099E-2</v>
      </c>
      <c r="AU15" s="19">
        <v>7.3389859485259695E-2</v>
      </c>
      <c r="AV15" s="19"/>
      <c r="AW15" s="19">
        <v>2.95734163128187E-2</v>
      </c>
      <c r="AX15" s="19">
        <v>2.7363395887749602E-2</v>
      </c>
      <c r="AY15" s="19"/>
      <c r="AZ15" s="19">
        <v>8.0830674779448497E-3</v>
      </c>
      <c r="BA15" s="19">
        <v>4.9910476510323903E-2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115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101</v>
      </c>
      <c r="C9" s="17">
        <v>0.29805665543056498</v>
      </c>
      <c r="D9" s="17">
        <v>0.301419638133679</v>
      </c>
      <c r="E9" s="17">
        <v>0.29406215991699902</v>
      </c>
      <c r="F9" s="17"/>
      <c r="G9" s="17">
        <v>0.27973326707358198</v>
      </c>
      <c r="H9" s="17">
        <v>0.30563015333190402</v>
      </c>
      <c r="I9" s="17">
        <v>0.29350477854879797</v>
      </c>
      <c r="J9" s="17">
        <v>0.30571241883696099</v>
      </c>
      <c r="K9" s="17">
        <v>0.27911783193541401</v>
      </c>
      <c r="L9" s="17">
        <v>0.32011086900545099</v>
      </c>
      <c r="M9" s="17"/>
      <c r="N9" s="17">
        <v>0.32534229478271998</v>
      </c>
      <c r="O9" s="17">
        <v>0.239017636553193</v>
      </c>
      <c r="P9" s="17">
        <v>0.219520475989784</v>
      </c>
      <c r="Q9" s="17">
        <v>0.19100384276959201</v>
      </c>
      <c r="R9" s="17"/>
      <c r="S9" s="17">
        <v>0.32716275211607398</v>
      </c>
      <c r="T9" s="17">
        <v>0.239069621241639</v>
      </c>
      <c r="U9" s="17">
        <v>0.30526534561592999</v>
      </c>
      <c r="V9" s="17">
        <v>0.27596667316478202</v>
      </c>
      <c r="W9" s="17">
        <v>0.31229686006072699</v>
      </c>
      <c r="X9" s="17">
        <v>0.27657851041840198</v>
      </c>
      <c r="Y9" s="17">
        <v>0.31774114747301602</v>
      </c>
      <c r="Z9" s="17">
        <v>0.32746965267541001</v>
      </c>
      <c r="AA9" s="17">
        <v>0.32835463651222202</v>
      </c>
      <c r="AB9" s="17"/>
      <c r="AC9" s="17">
        <v>0.28498646035317099</v>
      </c>
      <c r="AD9" s="17">
        <v>0.21984211653185701</v>
      </c>
      <c r="AE9" s="17">
        <v>0.31667983932522398</v>
      </c>
      <c r="AF9" s="17">
        <v>0.30914219462773501</v>
      </c>
      <c r="AG9" s="17">
        <v>0.24783726171231299</v>
      </c>
      <c r="AH9" s="17">
        <v>0.28259460946996701</v>
      </c>
      <c r="AI9" s="17">
        <v>0.28268147962818402</v>
      </c>
      <c r="AJ9" s="17">
        <v>0.351310365795374</v>
      </c>
      <c r="AK9" s="17">
        <v>0.456254933473905</v>
      </c>
      <c r="AL9" s="17">
        <v>0.31370986483781399</v>
      </c>
      <c r="AM9" s="17"/>
      <c r="AN9" s="17">
        <v>0.34093978421363103</v>
      </c>
      <c r="AO9" s="17">
        <v>0.24299645867678399</v>
      </c>
      <c r="AP9" s="17"/>
      <c r="AQ9" s="17">
        <v>0.33234460991528197</v>
      </c>
      <c r="AR9" s="17">
        <v>0.252876137314759</v>
      </c>
      <c r="AS9" s="17"/>
      <c r="AT9" s="17">
        <v>0.29923320391111302</v>
      </c>
      <c r="AU9" s="17">
        <v>0.297143932240019</v>
      </c>
      <c r="AV9" s="17"/>
      <c r="AW9" s="17">
        <v>0.296230479031033</v>
      </c>
      <c r="AX9" s="17">
        <v>0.300275533675393</v>
      </c>
      <c r="AY9" s="17"/>
      <c r="AZ9" s="17">
        <v>0.35058376759977</v>
      </c>
      <c r="BA9" s="17">
        <v>0.246772624371523</v>
      </c>
    </row>
    <row r="10" spans="2:53" ht="29" x14ac:dyDescent="0.35">
      <c r="B10" s="18" t="s">
        <v>102</v>
      </c>
      <c r="C10" s="17">
        <v>0.33827136147074799</v>
      </c>
      <c r="D10" s="17">
        <v>0.35293175794430098</v>
      </c>
      <c r="E10" s="17">
        <v>0.32391529566510202</v>
      </c>
      <c r="F10" s="17"/>
      <c r="G10" s="17">
        <v>0.228395631126315</v>
      </c>
      <c r="H10" s="17">
        <v>0.33772878612749202</v>
      </c>
      <c r="I10" s="17">
        <v>0.34397945531919599</v>
      </c>
      <c r="J10" s="17">
        <v>0.34904100080831701</v>
      </c>
      <c r="K10" s="17">
        <v>0.35421681009046901</v>
      </c>
      <c r="L10" s="17">
        <v>0.32737926785476701</v>
      </c>
      <c r="M10" s="17"/>
      <c r="N10" s="17">
        <v>0.33650944447565501</v>
      </c>
      <c r="O10" s="17">
        <v>0.33825478130628001</v>
      </c>
      <c r="P10" s="17">
        <v>0.33150559647434902</v>
      </c>
      <c r="Q10" s="17">
        <v>0.37865499327200403</v>
      </c>
      <c r="R10" s="17"/>
      <c r="S10" s="17">
        <v>0.31547731897527098</v>
      </c>
      <c r="T10" s="17">
        <v>0.36854841334364802</v>
      </c>
      <c r="U10" s="17">
        <v>0.35599904329682502</v>
      </c>
      <c r="V10" s="17">
        <v>0.28904899671848999</v>
      </c>
      <c r="W10" s="17">
        <v>0.35468122809126301</v>
      </c>
      <c r="X10" s="17">
        <v>0.37666874813329798</v>
      </c>
      <c r="Y10" s="17">
        <v>0.34096595517598999</v>
      </c>
      <c r="Z10" s="17">
        <v>0.39428422732808699</v>
      </c>
      <c r="AA10" s="17">
        <v>0.29259580472179197</v>
      </c>
      <c r="AB10" s="17"/>
      <c r="AC10" s="17">
        <v>0.374326520526371</v>
      </c>
      <c r="AD10" s="17">
        <v>0.36958888815806301</v>
      </c>
      <c r="AE10" s="17">
        <v>0.35980228785428903</v>
      </c>
      <c r="AF10" s="17">
        <v>0.308994940982182</v>
      </c>
      <c r="AG10" s="17">
        <v>0.247324756370535</v>
      </c>
      <c r="AH10" s="17">
        <v>0.30693417890951602</v>
      </c>
      <c r="AI10" s="17">
        <v>0.36311746076864398</v>
      </c>
      <c r="AJ10" s="17">
        <v>0.32830038980922799</v>
      </c>
      <c r="AK10" s="17">
        <v>0.29612305090447899</v>
      </c>
      <c r="AL10" s="17">
        <v>0.28791537901881697</v>
      </c>
      <c r="AM10" s="17"/>
      <c r="AN10" s="17">
        <v>0.32482551726751402</v>
      </c>
      <c r="AO10" s="17">
        <v>0.36346125721929601</v>
      </c>
      <c r="AP10" s="17"/>
      <c r="AQ10" s="17">
        <v>0.33087792796124099</v>
      </c>
      <c r="AR10" s="17">
        <v>0.35599573228947201</v>
      </c>
      <c r="AS10" s="17"/>
      <c r="AT10" s="17">
        <v>0.34639482164192298</v>
      </c>
      <c r="AU10" s="17">
        <v>0.28716887224847198</v>
      </c>
      <c r="AV10" s="17"/>
      <c r="AW10" s="17">
        <v>0.32139603549625101</v>
      </c>
      <c r="AX10" s="17">
        <v>0.35873629142684399</v>
      </c>
      <c r="AY10" s="17"/>
      <c r="AZ10" s="17">
        <v>0.30826343718953803</v>
      </c>
      <c r="BA10" s="17">
        <v>0.36756913279877401</v>
      </c>
    </row>
    <row r="11" spans="2:53" ht="43.5" x14ac:dyDescent="0.35">
      <c r="B11" s="18" t="s">
        <v>103</v>
      </c>
      <c r="C11" s="17">
        <v>0.240134884476851</v>
      </c>
      <c r="D11" s="17">
        <v>0.223642765095626</v>
      </c>
      <c r="E11" s="17">
        <v>0.256843044196854</v>
      </c>
      <c r="F11" s="17"/>
      <c r="G11" s="17">
        <v>0.295032312590781</v>
      </c>
      <c r="H11" s="17">
        <v>0.26241682654616399</v>
      </c>
      <c r="I11" s="17">
        <v>0.23557763098540699</v>
      </c>
      <c r="J11" s="17">
        <v>0.238428867594251</v>
      </c>
      <c r="K11" s="17">
        <v>0.23029567257939501</v>
      </c>
      <c r="L11" s="17">
        <v>0.181909750262126</v>
      </c>
      <c r="M11" s="17"/>
      <c r="N11" s="17">
        <v>0.23717874935858699</v>
      </c>
      <c r="O11" s="17">
        <v>0.26923955807258099</v>
      </c>
      <c r="P11" s="17">
        <v>0.24138732586266401</v>
      </c>
      <c r="Q11" s="17">
        <v>0.220547198370593</v>
      </c>
      <c r="R11" s="17"/>
      <c r="S11" s="17">
        <v>0.25845180011266899</v>
      </c>
      <c r="T11" s="17">
        <v>0.24602474551797501</v>
      </c>
      <c r="U11" s="17">
        <v>0.20495878623741301</v>
      </c>
      <c r="V11" s="17">
        <v>0.278063417454816</v>
      </c>
      <c r="W11" s="17">
        <v>0.212435030550917</v>
      </c>
      <c r="X11" s="17">
        <v>0.223271098185815</v>
      </c>
      <c r="Y11" s="17">
        <v>0.22418802156967399</v>
      </c>
      <c r="Z11" s="17">
        <v>0.16779329485650599</v>
      </c>
      <c r="AA11" s="17">
        <v>0.277400301143085</v>
      </c>
      <c r="AB11" s="17"/>
      <c r="AC11" s="17">
        <v>0.242943799351821</v>
      </c>
      <c r="AD11" s="17">
        <v>0.27785790737292199</v>
      </c>
      <c r="AE11" s="17">
        <v>0.23388112374310899</v>
      </c>
      <c r="AF11" s="17">
        <v>0.24825279412592599</v>
      </c>
      <c r="AG11" s="17">
        <v>0.37150737327581301</v>
      </c>
      <c r="AH11" s="17">
        <v>0.24298014830086301</v>
      </c>
      <c r="AI11" s="17">
        <v>0.24965552363646701</v>
      </c>
      <c r="AJ11" s="17">
        <v>0.24934976685610399</v>
      </c>
      <c r="AK11" s="17">
        <v>0.18273341681670499</v>
      </c>
      <c r="AL11" s="17">
        <v>0.218658053733852</v>
      </c>
      <c r="AM11" s="17"/>
      <c r="AN11" s="17">
        <v>0.25149847322837399</v>
      </c>
      <c r="AO11" s="17">
        <v>0.22224283402375899</v>
      </c>
      <c r="AP11" s="17"/>
      <c r="AQ11" s="17">
        <v>0.23859425210497501</v>
      </c>
      <c r="AR11" s="17">
        <v>0.244586945165195</v>
      </c>
      <c r="AS11" s="17"/>
      <c r="AT11" s="17">
        <v>0.24686918732568</v>
      </c>
      <c r="AU11" s="17">
        <v>0.204702017463567</v>
      </c>
      <c r="AV11" s="17"/>
      <c r="AW11" s="17">
        <v>0.245160055811142</v>
      </c>
      <c r="AX11" s="17">
        <v>0.234835584926187</v>
      </c>
      <c r="AY11" s="17"/>
      <c r="AZ11" s="17">
        <v>0.227704983465673</v>
      </c>
      <c r="BA11" s="17">
        <v>0.25227062549121798</v>
      </c>
    </row>
    <row r="12" spans="2:53" ht="29" x14ac:dyDescent="0.35">
      <c r="B12" s="18" t="s">
        <v>104</v>
      </c>
      <c r="C12" s="17">
        <v>5.7728572684268002E-2</v>
      </c>
      <c r="D12" s="17">
        <v>6.0979727577476703E-2</v>
      </c>
      <c r="E12" s="17">
        <v>5.4529354139412699E-2</v>
      </c>
      <c r="F12" s="17"/>
      <c r="G12" s="17">
        <v>8.8774372633674395E-2</v>
      </c>
      <c r="H12" s="17">
        <v>6.0230005638416503E-2</v>
      </c>
      <c r="I12" s="17">
        <v>7.7073901864747496E-2</v>
      </c>
      <c r="J12" s="17">
        <v>4.0135736572777497E-2</v>
      </c>
      <c r="K12" s="17">
        <v>4.2096034076174398E-2</v>
      </c>
      <c r="L12" s="17">
        <v>4.25349237690359E-2</v>
      </c>
      <c r="M12" s="17"/>
      <c r="N12" s="17">
        <v>5.2847523064296201E-2</v>
      </c>
      <c r="O12" s="17">
        <v>6.7691367892439E-2</v>
      </c>
      <c r="P12" s="17">
        <v>7.7584761692585602E-2</v>
      </c>
      <c r="Q12" s="17">
        <v>7.16753587286795E-2</v>
      </c>
      <c r="R12" s="17"/>
      <c r="S12" s="17">
        <v>3.7031217009129001E-2</v>
      </c>
      <c r="T12" s="17">
        <v>7.90259282308515E-2</v>
      </c>
      <c r="U12" s="17">
        <v>5.29511555703562E-2</v>
      </c>
      <c r="V12" s="17">
        <v>8.3122357763608906E-2</v>
      </c>
      <c r="W12" s="17">
        <v>5.3556155403970497E-2</v>
      </c>
      <c r="X12" s="17">
        <v>7.0475001912588001E-2</v>
      </c>
      <c r="Y12" s="17">
        <v>4.6776564640037703E-2</v>
      </c>
      <c r="Z12" s="17">
        <v>6.19078683416769E-2</v>
      </c>
      <c r="AA12" s="17">
        <v>3.8991491039157999E-2</v>
      </c>
      <c r="AB12" s="17"/>
      <c r="AC12" s="17">
        <v>4.3801347258933102E-2</v>
      </c>
      <c r="AD12" s="17">
        <v>9.0933524690025899E-2</v>
      </c>
      <c r="AE12" s="17">
        <v>5.0284575012250601E-2</v>
      </c>
      <c r="AF12" s="17">
        <v>7.3880301006440302E-2</v>
      </c>
      <c r="AG12" s="17">
        <v>0.10421094319101</v>
      </c>
      <c r="AH12" s="17">
        <v>8.0717226160211403E-2</v>
      </c>
      <c r="AI12" s="17">
        <v>3.5664283889240103E-2</v>
      </c>
      <c r="AJ12" s="17">
        <v>4.6602133545144503E-2</v>
      </c>
      <c r="AK12" s="17">
        <v>2.80994215874447E-2</v>
      </c>
      <c r="AL12" s="17">
        <v>7.2779920729321199E-2</v>
      </c>
      <c r="AM12" s="17"/>
      <c r="AN12" s="17">
        <v>5.4612730311662999E-2</v>
      </c>
      <c r="AO12" s="17">
        <v>6.1067419572479298E-2</v>
      </c>
      <c r="AP12" s="17"/>
      <c r="AQ12" s="17">
        <v>5.5862334157287398E-2</v>
      </c>
      <c r="AR12" s="17">
        <v>5.3486689462578001E-2</v>
      </c>
      <c r="AS12" s="17"/>
      <c r="AT12" s="17">
        <v>5.9800599503512297E-2</v>
      </c>
      <c r="AU12" s="17">
        <v>4.1718428074193598E-2</v>
      </c>
      <c r="AV12" s="17"/>
      <c r="AW12" s="17">
        <v>5.6186750366692698E-2</v>
      </c>
      <c r="AX12" s="17">
        <v>5.9976066321726001E-2</v>
      </c>
      <c r="AY12" s="17"/>
      <c r="AZ12" s="17">
        <v>7.5308530537827198E-2</v>
      </c>
      <c r="BA12" s="17">
        <v>4.0564653569995397E-2</v>
      </c>
    </row>
    <row r="13" spans="2:53" ht="29" x14ac:dyDescent="0.35">
      <c r="B13" s="18" t="s">
        <v>105</v>
      </c>
      <c r="C13" s="17">
        <v>2.54990888096218E-2</v>
      </c>
      <c r="D13" s="17">
        <v>2.4524635964113899E-2</v>
      </c>
      <c r="E13" s="17">
        <v>2.6496482240696902E-2</v>
      </c>
      <c r="F13" s="17"/>
      <c r="G13" s="17">
        <v>4.8174637704717201E-2</v>
      </c>
      <c r="H13" s="17">
        <v>2.3053887654053501E-2</v>
      </c>
      <c r="I13" s="17">
        <v>2.8397764296486001E-2</v>
      </c>
      <c r="J13" s="17">
        <v>2.2609578121449699E-2</v>
      </c>
      <c r="K13" s="17">
        <v>1.6429939938010101E-2</v>
      </c>
      <c r="L13" s="17">
        <v>3.3644997930451802E-2</v>
      </c>
      <c r="M13" s="17"/>
      <c r="N13" s="17">
        <v>2.5126343181681901E-2</v>
      </c>
      <c r="O13" s="17">
        <v>1.00462133943753E-2</v>
      </c>
      <c r="P13" s="17">
        <v>4.1690784895345098E-2</v>
      </c>
      <c r="Q13" s="17">
        <v>3.0050105809879699E-2</v>
      </c>
      <c r="R13" s="17"/>
      <c r="S13" s="17">
        <v>2.8601755475891801E-2</v>
      </c>
      <c r="T13" s="17">
        <v>2.32115583226414E-2</v>
      </c>
      <c r="U13" s="17">
        <v>2.0254785008565802E-2</v>
      </c>
      <c r="V13" s="17">
        <v>2.64546122990135E-2</v>
      </c>
      <c r="W13" s="17">
        <v>2.4646358656722201E-2</v>
      </c>
      <c r="X13" s="17">
        <v>1.7618751596674701E-2</v>
      </c>
      <c r="Y13" s="17">
        <v>2.1351237555150698E-2</v>
      </c>
      <c r="Z13" s="17">
        <v>1.75910224083543E-2</v>
      </c>
      <c r="AA13" s="17">
        <v>4.0607819449982298E-2</v>
      </c>
      <c r="AB13" s="17"/>
      <c r="AC13" s="17">
        <v>1.43460340744606E-2</v>
      </c>
      <c r="AD13" s="17">
        <v>1.40060649278123E-2</v>
      </c>
      <c r="AE13" s="17">
        <v>3.2218328310252703E-2</v>
      </c>
      <c r="AF13" s="17">
        <v>3.26713394452905E-2</v>
      </c>
      <c r="AG13" s="17">
        <v>0</v>
      </c>
      <c r="AH13" s="17">
        <v>8.3319772758876295E-3</v>
      </c>
      <c r="AI13" s="17">
        <v>3.7645331857221701E-2</v>
      </c>
      <c r="AJ13" s="17">
        <v>9.0879346203323001E-3</v>
      </c>
      <c r="AK13" s="17">
        <v>0</v>
      </c>
      <c r="AL13" s="17">
        <v>3.19547466823559E-2</v>
      </c>
      <c r="AM13" s="17"/>
      <c r="AN13" s="17">
        <v>2.0390114743128001E-2</v>
      </c>
      <c r="AO13" s="17">
        <v>3.0694916377459299E-2</v>
      </c>
      <c r="AP13" s="17"/>
      <c r="AQ13" s="17">
        <v>2.6252557203881401E-2</v>
      </c>
      <c r="AR13" s="17">
        <v>2.2915640048556001E-2</v>
      </c>
      <c r="AS13" s="17"/>
      <c r="AT13" s="17">
        <v>2.4789317150465201E-2</v>
      </c>
      <c r="AU13" s="17">
        <v>2.7940838485104799E-2</v>
      </c>
      <c r="AV13" s="17"/>
      <c r="AW13" s="17">
        <v>2.8026900737425298E-2</v>
      </c>
      <c r="AX13" s="17">
        <v>2.2615021379348101E-2</v>
      </c>
      <c r="AY13" s="17"/>
      <c r="AZ13" s="17">
        <v>2.7602682050809499E-2</v>
      </c>
      <c r="BA13" s="17">
        <v>2.34452781838035E-2</v>
      </c>
    </row>
    <row r="14" spans="2:53" ht="29" x14ac:dyDescent="0.35">
      <c r="B14" s="18" t="s">
        <v>106</v>
      </c>
      <c r="C14" s="17">
        <v>1.9832099792019199E-2</v>
      </c>
      <c r="D14" s="17">
        <v>1.8860027135457501E-2</v>
      </c>
      <c r="E14" s="17">
        <v>2.0822014650530699E-2</v>
      </c>
      <c r="F14" s="17"/>
      <c r="G14" s="17">
        <v>2.7021109310512801E-2</v>
      </c>
      <c r="H14" s="17">
        <v>7.3375611800922096E-3</v>
      </c>
      <c r="I14" s="17">
        <v>7.9670675477067805E-3</v>
      </c>
      <c r="J14" s="17">
        <v>2.59317114263839E-2</v>
      </c>
      <c r="K14" s="17">
        <v>4.4067088038149203E-2</v>
      </c>
      <c r="L14" s="17">
        <v>2.8021949478586002E-2</v>
      </c>
      <c r="M14" s="17"/>
      <c r="N14" s="17">
        <v>1.08900176395854E-2</v>
      </c>
      <c r="O14" s="17">
        <v>3.2732829201111001E-2</v>
      </c>
      <c r="P14" s="17">
        <v>5.9076320273959398E-2</v>
      </c>
      <c r="Q14" s="17">
        <v>2.61625177734012E-2</v>
      </c>
      <c r="R14" s="17"/>
      <c r="S14" s="17">
        <v>1.4700216292717699E-2</v>
      </c>
      <c r="T14" s="17">
        <v>2.0908174351179701E-2</v>
      </c>
      <c r="U14" s="17">
        <v>3.2696371433441201E-2</v>
      </c>
      <c r="V14" s="17">
        <v>1.5179059214559599E-2</v>
      </c>
      <c r="W14" s="17">
        <v>1.11717873734343E-2</v>
      </c>
      <c r="X14" s="17">
        <v>2.5566274245562098E-2</v>
      </c>
      <c r="Y14" s="17">
        <v>2.7625833943817599E-2</v>
      </c>
      <c r="Z14" s="17">
        <v>2.21584229666613E-2</v>
      </c>
      <c r="AA14" s="17">
        <v>1.357917591694E-2</v>
      </c>
      <c r="AB14" s="17"/>
      <c r="AC14" s="17">
        <v>3.6590434499053901E-3</v>
      </c>
      <c r="AD14" s="17">
        <v>1.21768180550556E-2</v>
      </c>
      <c r="AE14" s="17">
        <v>4.7821407624242798E-3</v>
      </c>
      <c r="AF14" s="17">
        <v>1.3343122739496701E-2</v>
      </c>
      <c r="AG14" s="17">
        <v>2.9119665450328801E-2</v>
      </c>
      <c r="AH14" s="17">
        <v>3.3329054533459801E-2</v>
      </c>
      <c r="AI14" s="17">
        <v>1.8353005103234399E-2</v>
      </c>
      <c r="AJ14" s="17">
        <v>5.7235843402362501E-3</v>
      </c>
      <c r="AK14" s="17">
        <v>8.5941796979031801E-3</v>
      </c>
      <c r="AL14" s="17">
        <v>6.0137910276515501E-2</v>
      </c>
      <c r="AM14" s="17"/>
      <c r="AN14" s="17">
        <v>4.84004347165563E-3</v>
      </c>
      <c r="AO14" s="17">
        <v>4.0147704604432503E-2</v>
      </c>
      <c r="AP14" s="17"/>
      <c r="AQ14" s="17">
        <v>9.8775582123292304E-3</v>
      </c>
      <c r="AR14" s="17">
        <v>3.5332753742684998E-2</v>
      </c>
      <c r="AS14" s="17"/>
      <c r="AT14" s="17">
        <v>1.1028318334593799E-2</v>
      </c>
      <c r="AU14" s="17">
        <v>7.6913149280256096E-2</v>
      </c>
      <c r="AV14" s="17"/>
      <c r="AW14" s="17">
        <v>2.5467265742141101E-2</v>
      </c>
      <c r="AX14" s="17">
        <v>1.3156082687034E-2</v>
      </c>
      <c r="AY14" s="17"/>
      <c r="AZ14" s="17">
        <v>7.0716896812682102E-3</v>
      </c>
      <c r="BA14" s="17">
        <v>3.22905282382248E-2</v>
      </c>
    </row>
    <row r="15" spans="2:53" x14ac:dyDescent="0.35">
      <c r="B15" s="18" t="s">
        <v>69</v>
      </c>
      <c r="C15" s="19">
        <v>2.0477337335926899E-2</v>
      </c>
      <c r="D15" s="19">
        <v>1.76414481493458E-2</v>
      </c>
      <c r="E15" s="19">
        <v>2.3331649190404001E-2</v>
      </c>
      <c r="F15" s="19"/>
      <c r="G15" s="19">
        <v>3.2868669560417597E-2</v>
      </c>
      <c r="H15" s="19">
        <v>3.6027795218783101E-3</v>
      </c>
      <c r="I15" s="19">
        <v>1.3499401437658E-2</v>
      </c>
      <c r="J15" s="19">
        <v>1.81406866398592E-2</v>
      </c>
      <c r="K15" s="19">
        <v>3.3776623342387603E-2</v>
      </c>
      <c r="L15" s="19">
        <v>6.6398241699583194E-2</v>
      </c>
      <c r="M15" s="19"/>
      <c r="N15" s="19">
        <v>1.2105627497475201E-2</v>
      </c>
      <c r="O15" s="19">
        <v>4.3017613580020299E-2</v>
      </c>
      <c r="P15" s="19">
        <v>2.9234734811312901E-2</v>
      </c>
      <c r="Q15" s="19">
        <v>8.1905983275851094E-2</v>
      </c>
      <c r="R15" s="19"/>
      <c r="S15" s="19">
        <v>1.8574940018247901E-2</v>
      </c>
      <c r="T15" s="19">
        <v>2.3211558992064899E-2</v>
      </c>
      <c r="U15" s="19">
        <v>2.7874512837469698E-2</v>
      </c>
      <c r="V15" s="19">
        <v>3.2164883384729497E-2</v>
      </c>
      <c r="W15" s="19">
        <v>3.1212579862965901E-2</v>
      </c>
      <c r="X15" s="19">
        <v>9.8216155076601905E-3</v>
      </c>
      <c r="Y15" s="19">
        <v>2.13512396423143E-2</v>
      </c>
      <c r="Z15" s="19">
        <v>8.7955114233041407E-3</v>
      </c>
      <c r="AA15" s="19">
        <v>8.4707712168205201E-3</v>
      </c>
      <c r="AB15" s="19"/>
      <c r="AC15" s="19">
        <v>3.5936794985337299E-2</v>
      </c>
      <c r="AD15" s="19">
        <v>1.5594680264264501E-2</v>
      </c>
      <c r="AE15" s="19">
        <v>2.3517049924494399E-3</v>
      </c>
      <c r="AF15" s="19">
        <v>1.37153070729294E-2</v>
      </c>
      <c r="AG15" s="19">
        <v>0</v>
      </c>
      <c r="AH15" s="19">
        <v>4.5112805350094702E-2</v>
      </c>
      <c r="AI15" s="19">
        <v>1.28829151170079E-2</v>
      </c>
      <c r="AJ15" s="19">
        <v>9.6258250335807694E-3</v>
      </c>
      <c r="AK15" s="19">
        <v>2.81949975195625E-2</v>
      </c>
      <c r="AL15" s="19">
        <v>1.48441247213247E-2</v>
      </c>
      <c r="AM15" s="19"/>
      <c r="AN15" s="19">
        <v>2.8933367640339102E-3</v>
      </c>
      <c r="AO15" s="19">
        <v>3.9389409525790502E-2</v>
      </c>
      <c r="AP15" s="19"/>
      <c r="AQ15" s="19">
        <v>6.1907604450033103E-3</v>
      </c>
      <c r="AR15" s="19">
        <v>3.4806101976754697E-2</v>
      </c>
      <c r="AS15" s="19"/>
      <c r="AT15" s="19">
        <v>1.18845521327124E-2</v>
      </c>
      <c r="AU15" s="19">
        <v>6.4412762208388E-2</v>
      </c>
      <c r="AV15" s="19"/>
      <c r="AW15" s="19">
        <v>2.7532512815315401E-2</v>
      </c>
      <c r="AX15" s="19">
        <v>1.04054195834682E-2</v>
      </c>
      <c r="AY15" s="19"/>
      <c r="AZ15" s="19">
        <v>3.4649094751138701E-3</v>
      </c>
      <c r="BA15" s="19">
        <v>3.7087157346461001E-2</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A24"/>
  <sheetViews>
    <sheetView showGridLines="0" workbookViewId="0">
      <pane xSplit="2" topLeftCell="C1" activePane="topRight" state="frozen"/>
      <selection pane="topRight" activeCell="C2" sqref="C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136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58" x14ac:dyDescent="0.35">
      <c r="B9" s="18" t="s">
        <v>125</v>
      </c>
      <c r="C9" s="28">
        <v>0.71726423931576799</v>
      </c>
      <c r="D9" s="28">
        <v>0.70073592468066392</v>
      </c>
      <c r="E9" s="28">
        <v>0.73354383920282307</v>
      </c>
      <c r="F9" s="17"/>
      <c r="G9" s="28">
        <v>0.47007830327377703</v>
      </c>
      <c r="H9" s="28">
        <v>0.70933239369439294</v>
      </c>
      <c r="I9" s="28">
        <v>0.63415058265106405</v>
      </c>
      <c r="J9" s="28">
        <v>0.723839904860057</v>
      </c>
      <c r="K9" s="28">
        <v>0.85800260217795798</v>
      </c>
      <c r="L9" s="28">
        <v>0.90288791161225701</v>
      </c>
      <c r="M9" s="17"/>
      <c r="N9" s="28">
        <v>0.72422424568683308</v>
      </c>
      <c r="O9" s="28">
        <v>0.75460505860426097</v>
      </c>
      <c r="P9" s="28">
        <v>0.66972496714879204</v>
      </c>
      <c r="Q9" s="28">
        <v>0.60872288786913098</v>
      </c>
      <c r="R9" s="17"/>
      <c r="S9" s="28">
        <v>0.72622729836441802</v>
      </c>
      <c r="T9" s="28">
        <v>0.72301284092859897</v>
      </c>
      <c r="U9" s="28">
        <v>0.77575379083325502</v>
      </c>
      <c r="V9" s="28">
        <v>0.74606497654538706</v>
      </c>
      <c r="W9" s="28">
        <v>0.67636028827052908</v>
      </c>
      <c r="X9" s="28">
        <v>0.69024787702500801</v>
      </c>
      <c r="Y9" s="28">
        <v>0.72023336051100895</v>
      </c>
      <c r="Z9" s="28">
        <v>0.59725956787781009</v>
      </c>
      <c r="AA9" s="28">
        <v>0.722729407751727</v>
      </c>
      <c r="AB9" s="17"/>
      <c r="AC9" s="28">
        <v>0.8040189144829859</v>
      </c>
      <c r="AD9" s="28">
        <v>0.76302253475397297</v>
      </c>
      <c r="AE9" s="28">
        <v>0.70923127057990709</v>
      </c>
      <c r="AF9" s="28">
        <v>0.51431548833288399</v>
      </c>
      <c r="AG9" s="28">
        <v>0.60839159324532099</v>
      </c>
      <c r="AH9" s="28">
        <v>0.67292938579600192</v>
      </c>
      <c r="AI9" s="28">
        <v>0.82271661745778601</v>
      </c>
      <c r="AJ9" s="28">
        <v>0.69866088585156993</v>
      </c>
      <c r="AK9" s="28">
        <v>0.854688625580735</v>
      </c>
      <c r="AL9" s="28">
        <v>0.72360042313008099</v>
      </c>
      <c r="AM9" s="17"/>
      <c r="AN9" s="28">
        <v>0.65375917693418906</v>
      </c>
      <c r="AO9" s="28">
        <v>0.80631785055344807</v>
      </c>
      <c r="AP9" s="17"/>
      <c r="AQ9" s="28">
        <v>0.67623590258130495</v>
      </c>
      <c r="AR9" s="28">
        <v>0.77952184079295006</v>
      </c>
      <c r="AS9" s="17"/>
      <c r="AT9" s="28">
        <v>0.70382270320107099</v>
      </c>
      <c r="AU9" s="28">
        <v>0.78849473261692293</v>
      </c>
      <c r="AV9" s="17"/>
      <c r="AW9" s="28">
        <v>0.69094201900734209</v>
      </c>
      <c r="AX9" s="28">
        <v>0.74802621220143006</v>
      </c>
      <c r="AY9" s="17"/>
      <c r="AZ9" s="28">
        <v>0.61411900695369503</v>
      </c>
      <c r="BA9" s="28">
        <v>0.81800232516249594</v>
      </c>
    </row>
    <row r="10" spans="2:53" ht="58" x14ac:dyDescent="0.35">
      <c r="B10" s="18" t="s">
        <v>116</v>
      </c>
      <c r="C10" s="17">
        <v>0.63986839718280553</v>
      </c>
      <c r="D10" s="17">
        <v>0.64300348797426421</v>
      </c>
      <c r="E10" s="17">
        <v>0.63676843001614258</v>
      </c>
      <c r="F10" s="17"/>
      <c r="G10" s="17">
        <v>0.57580131145513458</v>
      </c>
      <c r="H10" s="17">
        <v>0.62850164679233766</v>
      </c>
      <c r="I10" s="17">
        <v>0.58514378493187003</v>
      </c>
      <c r="J10" s="17">
        <v>0.63042229512237102</v>
      </c>
      <c r="K10" s="17">
        <v>0.73344597096037101</v>
      </c>
      <c r="L10" s="17">
        <v>0.75440653129930157</v>
      </c>
      <c r="M10" s="17"/>
      <c r="N10" s="17">
        <v>0.65344726591928515</v>
      </c>
      <c r="O10" s="17">
        <v>0.64480698922856527</v>
      </c>
      <c r="P10" s="17">
        <v>0.60412528322969505</v>
      </c>
      <c r="Q10" s="17">
        <v>0.45197883354115098</v>
      </c>
      <c r="R10" s="17"/>
      <c r="S10" s="17">
        <v>0.68795278296100915</v>
      </c>
      <c r="T10" s="17">
        <v>0.6857144112082092</v>
      </c>
      <c r="U10" s="17">
        <v>0.62114176481268701</v>
      </c>
      <c r="V10" s="17">
        <v>0.57679735328305037</v>
      </c>
      <c r="W10" s="17">
        <v>0.60489506110692803</v>
      </c>
      <c r="X10" s="17">
        <v>0.6254625812322816</v>
      </c>
      <c r="Y10" s="17">
        <v>0.67141975672280829</v>
      </c>
      <c r="Z10" s="17">
        <v>0.59269216363334698</v>
      </c>
      <c r="AA10" s="17">
        <v>0.62095044123401399</v>
      </c>
      <c r="AB10" s="17"/>
      <c r="AC10" s="17">
        <v>0.73394816433063881</v>
      </c>
      <c r="AD10" s="17">
        <v>0.71606280440791603</v>
      </c>
      <c r="AE10" s="17">
        <v>0.65102257979936695</v>
      </c>
      <c r="AF10" s="17">
        <v>0.50390999389760605</v>
      </c>
      <c r="AG10" s="17">
        <v>0.48686858762294799</v>
      </c>
      <c r="AH10" s="17">
        <v>0.55698400654992097</v>
      </c>
      <c r="AI10" s="17">
        <v>0.72360720729994954</v>
      </c>
      <c r="AJ10" s="17">
        <v>0.67618180231004699</v>
      </c>
      <c r="AK10" s="17">
        <v>0.62712117255198496</v>
      </c>
      <c r="AL10" s="17">
        <v>0.60971495497558104</v>
      </c>
      <c r="AM10" s="17"/>
      <c r="AN10" s="17">
        <v>0.60807047722664964</v>
      </c>
      <c r="AO10" s="17">
        <v>0.688673553118483</v>
      </c>
      <c r="AP10" s="17"/>
      <c r="AQ10" s="17">
        <v>0.62295907655916372</v>
      </c>
      <c r="AR10" s="17">
        <v>0.67197161567607178</v>
      </c>
      <c r="AS10" s="17"/>
      <c r="AT10" s="17">
        <v>0.63487310373000694</v>
      </c>
      <c r="AU10" s="17">
        <v>0.67486672977732276</v>
      </c>
      <c r="AV10" s="17"/>
      <c r="AW10" s="17">
        <v>0.61665131175002563</v>
      </c>
      <c r="AX10" s="17">
        <v>0.66804712449090775</v>
      </c>
      <c r="AY10" s="17"/>
      <c r="AZ10" s="17">
        <v>0.5800757600584473</v>
      </c>
      <c r="BA10" s="17">
        <v>0.69826562673668202</v>
      </c>
    </row>
    <row r="11" spans="2:53" ht="58" x14ac:dyDescent="0.35">
      <c r="B11" s="18" t="s">
        <v>117</v>
      </c>
      <c r="C11" s="17">
        <v>0.57897843649617597</v>
      </c>
      <c r="D11" s="17">
        <v>0.57489520637132019</v>
      </c>
      <c r="E11" s="17">
        <v>0.58304454526495808</v>
      </c>
      <c r="F11" s="17"/>
      <c r="G11" s="17">
        <v>0.4746068341557777</v>
      </c>
      <c r="H11" s="17">
        <v>0.62942218708672304</v>
      </c>
      <c r="I11" s="17">
        <v>0.51272267344989397</v>
      </c>
      <c r="J11" s="17">
        <v>0.59102478428601402</v>
      </c>
      <c r="K11" s="17">
        <v>0.59224497908988605</v>
      </c>
      <c r="L11" s="17">
        <v>0.68203346532877918</v>
      </c>
      <c r="M11" s="17"/>
      <c r="N11" s="17">
        <v>0.59951470900057702</v>
      </c>
      <c r="O11" s="17">
        <v>0.56658993159947135</v>
      </c>
      <c r="P11" s="17">
        <v>0.49431616662977002</v>
      </c>
      <c r="Q11" s="17">
        <v>0.46796168104066099</v>
      </c>
      <c r="R11" s="17"/>
      <c r="S11" s="17">
        <v>0.63308597191221216</v>
      </c>
      <c r="T11" s="17">
        <v>0.60234828221369019</v>
      </c>
      <c r="U11" s="17">
        <v>0.53510729276347602</v>
      </c>
      <c r="V11" s="17">
        <v>0.56381121016338631</v>
      </c>
      <c r="W11" s="17">
        <v>0.56233962980007401</v>
      </c>
      <c r="X11" s="17">
        <v>0.53857791874286198</v>
      </c>
      <c r="Y11" s="17">
        <v>0.58837878257640297</v>
      </c>
      <c r="Z11" s="17">
        <v>0.53535169584997799</v>
      </c>
      <c r="AA11" s="17">
        <v>0.58208865803044496</v>
      </c>
      <c r="AB11" s="17"/>
      <c r="AC11" s="17">
        <v>0.67104537927660202</v>
      </c>
      <c r="AD11" s="17">
        <v>0.481585174656325</v>
      </c>
      <c r="AE11" s="17">
        <v>0.59805907792518798</v>
      </c>
      <c r="AF11" s="17">
        <v>0.43864385460059802</v>
      </c>
      <c r="AG11" s="17">
        <v>0.46657149809902398</v>
      </c>
      <c r="AH11" s="17">
        <v>0.52894898025257298</v>
      </c>
      <c r="AI11" s="17">
        <v>0.66309645017150753</v>
      </c>
      <c r="AJ11" s="17">
        <v>0.56674737725288504</v>
      </c>
      <c r="AK11" s="17">
        <v>0.67879410587080302</v>
      </c>
      <c r="AL11" s="17">
        <v>0.58341789705032399</v>
      </c>
      <c r="AM11" s="17"/>
      <c r="AN11" s="17">
        <v>0.55819566122748654</v>
      </c>
      <c r="AO11" s="17">
        <v>0.608398356729977</v>
      </c>
      <c r="AP11" s="17"/>
      <c r="AQ11" s="17">
        <v>0.56241307517411332</v>
      </c>
      <c r="AR11" s="17">
        <v>0.60409195817050443</v>
      </c>
      <c r="AS11" s="17"/>
      <c r="AT11" s="17">
        <v>0.57234345398369191</v>
      </c>
      <c r="AU11" s="17">
        <v>0.61109872165154622</v>
      </c>
      <c r="AV11" s="17"/>
      <c r="AW11" s="17">
        <v>0.56985267537871542</v>
      </c>
      <c r="AX11" s="17">
        <v>0.58971676876247803</v>
      </c>
      <c r="AY11" s="17"/>
      <c r="AZ11" s="17">
        <v>0.53626238081066124</v>
      </c>
      <c r="BA11" s="17">
        <v>0.62069760844564381</v>
      </c>
    </row>
    <row r="12" spans="2:53" ht="58" x14ac:dyDescent="0.35">
      <c r="B12" s="18" t="s">
        <v>118</v>
      </c>
      <c r="C12" s="17">
        <v>0.57433032046287935</v>
      </c>
      <c r="D12" s="17">
        <v>0.56686463942549392</v>
      </c>
      <c r="E12" s="17">
        <v>0.58141527615849375</v>
      </c>
      <c r="F12" s="17"/>
      <c r="G12" s="17">
        <v>0.56896077814172663</v>
      </c>
      <c r="H12" s="17">
        <v>0.58647622936088595</v>
      </c>
      <c r="I12" s="17">
        <v>0.54218812640526404</v>
      </c>
      <c r="J12" s="17">
        <v>0.56135685442808003</v>
      </c>
      <c r="K12" s="17">
        <v>0.59566976918193904</v>
      </c>
      <c r="L12" s="17">
        <v>0.65566833746559516</v>
      </c>
      <c r="M12" s="17"/>
      <c r="N12" s="17">
        <v>0.58307898356417986</v>
      </c>
      <c r="O12" s="17">
        <v>0.60995801599967536</v>
      </c>
      <c r="P12" s="17">
        <v>0.52149922453160502</v>
      </c>
      <c r="Q12" s="17">
        <v>0.45246157300620699</v>
      </c>
      <c r="R12" s="17"/>
      <c r="S12" s="17">
        <v>0.60942424569694742</v>
      </c>
      <c r="T12" s="17">
        <v>0.59193862162374922</v>
      </c>
      <c r="U12" s="17">
        <v>0.55295114915241295</v>
      </c>
      <c r="V12" s="17">
        <v>0.56939749060925338</v>
      </c>
      <c r="W12" s="17">
        <v>0.50682282262996103</v>
      </c>
      <c r="X12" s="17">
        <v>0.62138950547750482</v>
      </c>
      <c r="Y12" s="17">
        <v>0.58821531897784196</v>
      </c>
      <c r="Z12" s="17">
        <v>0.50862586907710805</v>
      </c>
      <c r="AA12" s="17">
        <v>0.55518972212672402</v>
      </c>
      <c r="AB12" s="17"/>
      <c r="AC12" s="17">
        <v>0.63589697314068305</v>
      </c>
      <c r="AD12" s="17">
        <v>0.61214541816545898</v>
      </c>
      <c r="AE12" s="17">
        <v>0.60105626271931401</v>
      </c>
      <c r="AF12" s="17">
        <v>0.43371043287038202</v>
      </c>
      <c r="AG12" s="17">
        <v>0.50183276555620904</v>
      </c>
      <c r="AH12" s="17">
        <v>0.47852306922972199</v>
      </c>
      <c r="AI12" s="17">
        <v>0.64257055468618651</v>
      </c>
      <c r="AJ12" s="17">
        <v>0.55225843242219896</v>
      </c>
      <c r="AK12" s="17">
        <v>0.71235311187405503</v>
      </c>
      <c r="AL12" s="17">
        <v>0.59077134959261501</v>
      </c>
      <c r="AM12" s="17"/>
      <c r="AN12" s="17">
        <v>0.56074372670361972</v>
      </c>
      <c r="AO12" s="17">
        <v>0.59764709302499697</v>
      </c>
      <c r="AP12" s="17"/>
      <c r="AQ12" s="17">
        <v>0.56146786370841995</v>
      </c>
      <c r="AR12" s="17">
        <v>0.59327002564579145</v>
      </c>
      <c r="AS12" s="17"/>
      <c r="AT12" s="17">
        <v>0.56323901617688055</v>
      </c>
      <c r="AU12" s="17">
        <v>0.64834493578640628</v>
      </c>
      <c r="AV12" s="17"/>
      <c r="AW12" s="17">
        <v>0.54123691153391373</v>
      </c>
      <c r="AX12" s="17">
        <v>0.61375411526364998</v>
      </c>
      <c r="AY12" s="17"/>
      <c r="AZ12" s="17">
        <v>0.53214018425548537</v>
      </c>
      <c r="BA12" s="17">
        <v>0.61553584655279181</v>
      </c>
    </row>
    <row r="13" spans="2:53" ht="29" x14ac:dyDescent="0.35">
      <c r="B13" s="18" t="s">
        <v>119</v>
      </c>
      <c r="C13" s="17">
        <v>0.53386350567955188</v>
      </c>
      <c r="D13" s="17">
        <v>0.50544014228081502</v>
      </c>
      <c r="E13" s="17">
        <v>0.56187724470446987</v>
      </c>
      <c r="F13" s="17"/>
      <c r="G13" s="17">
        <v>0.45783150920806559</v>
      </c>
      <c r="H13" s="17">
        <v>0.57649645719237497</v>
      </c>
      <c r="I13" s="17">
        <v>0.48820199903571798</v>
      </c>
      <c r="J13" s="17">
        <v>0.56799588557648795</v>
      </c>
      <c r="K13" s="17">
        <v>0.54670323514976504</v>
      </c>
      <c r="L13" s="17">
        <v>0.50224857875031503</v>
      </c>
      <c r="M13" s="17"/>
      <c r="N13" s="17">
        <v>0.53637074489572845</v>
      </c>
      <c r="O13" s="17">
        <v>0.50939438021724537</v>
      </c>
      <c r="P13" s="17">
        <v>0.56780706139645198</v>
      </c>
      <c r="Q13" s="17">
        <v>0.43233553940934899</v>
      </c>
      <c r="R13" s="17"/>
      <c r="S13" s="17">
        <v>0.54902602633162112</v>
      </c>
      <c r="T13" s="17">
        <v>0.52017827854868004</v>
      </c>
      <c r="U13" s="17">
        <v>0.57860821296464204</v>
      </c>
      <c r="V13" s="17">
        <v>0.46905716015288701</v>
      </c>
      <c r="W13" s="17">
        <v>0.56481347387394598</v>
      </c>
      <c r="X13" s="17">
        <v>0.54483881657215383</v>
      </c>
      <c r="Y13" s="17">
        <v>0.53720119939939204</v>
      </c>
      <c r="Z13" s="17">
        <v>0.46430901945762998</v>
      </c>
      <c r="AA13" s="17">
        <v>0.54671895106498702</v>
      </c>
      <c r="AB13" s="17"/>
      <c r="AC13" s="17">
        <v>0.55530986615643496</v>
      </c>
      <c r="AD13" s="17">
        <v>0.57851517107251504</v>
      </c>
      <c r="AE13" s="17">
        <v>0.52192150072546895</v>
      </c>
      <c r="AF13" s="17">
        <v>0.50715102260567502</v>
      </c>
      <c r="AG13" s="17">
        <v>0.36235973389755999</v>
      </c>
      <c r="AH13" s="17">
        <v>0.52359294502595999</v>
      </c>
      <c r="AI13" s="17">
        <v>0.57271266509144103</v>
      </c>
      <c r="AJ13" s="17">
        <v>0.49388511225292597</v>
      </c>
      <c r="AK13" s="17">
        <v>0.51642262946067097</v>
      </c>
      <c r="AL13" s="17">
        <v>0.54413754028435002</v>
      </c>
      <c r="AM13" s="17"/>
      <c r="AN13" s="17">
        <v>0.513814565253778</v>
      </c>
      <c r="AO13" s="17">
        <v>0.56237527740684123</v>
      </c>
      <c r="AP13" s="17"/>
      <c r="AQ13" s="17">
        <v>0.51850406754931744</v>
      </c>
      <c r="AR13" s="17">
        <v>0.55904958681887773</v>
      </c>
      <c r="AS13" s="17"/>
      <c r="AT13" s="17">
        <v>0.53166996148815937</v>
      </c>
      <c r="AU13" s="17">
        <v>0.56394661395406509</v>
      </c>
      <c r="AV13" s="17"/>
      <c r="AW13" s="17">
        <v>0.54287690181940651</v>
      </c>
      <c r="AX13" s="17">
        <v>0.52367075381787997</v>
      </c>
      <c r="AY13" s="17"/>
      <c r="AZ13" s="17">
        <v>0.50064530028105403</v>
      </c>
      <c r="BA13" s="17">
        <v>0.56630648293090313</v>
      </c>
    </row>
    <row r="14" spans="2:53" ht="43.5" x14ac:dyDescent="0.35">
      <c r="B14" s="18" t="s">
        <v>120</v>
      </c>
      <c r="C14" s="17">
        <v>0.52372651453764729</v>
      </c>
      <c r="D14" s="17">
        <v>0.50431934047286187</v>
      </c>
      <c r="E14" s="17">
        <v>0.54307232099752889</v>
      </c>
      <c r="F14" s="17"/>
      <c r="G14" s="17">
        <v>0.42999843136887367</v>
      </c>
      <c r="H14" s="17">
        <v>0.53599088595175604</v>
      </c>
      <c r="I14" s="17">
        <v>0.46810382235406101</v>
      </c>
      <c r="J14" s="17">
        <v>0.52686882906029797</v>
      </c>
      <c r="K14" s="17">
        <v>0.55533152481372028</v>
      </c>
      <c r="L14" s="17">
        <v>0.67958912298860208</v>
      </c>
      <c r="M14" s="17"/>
      <c r="N14" s="17">
        <v>0.54923031238283615</v>
      </c>
      <c r="O14" s="17">
        <v>0.47405983446719929</v>
      </c>
      <c r="P14" s="17">
        <v>0.44559214988997398</v>
      </c>
      <c r="Q14" s="17">
        <v>0.391585134706668</v>
      </c>
      <c r="R14" s="17"/>
      <c r="S14" s="17">
        <v>0.54180862845954114</v>
      </c>
      <c r="T14" s="17">
        <v>0.55481789762053901</v>
      </c>
      <c r="U14" s="17">
        <v>0.49498466689548898</v>
      </c>
      <c r="V14" s="17">
        <v>0.51432953262926639</v>
      </c>
      <c r="W14" s="17">
        <v>0.59159155468823099</v>
      </c>
      <c r="X14" s="17">
        <v>0.53669265265215904</v>
      </c>
      <c r="Y14" s="17">
        <v>0.475511457989025</v>
      </c>
      <c r="Z14" s="17">
        <v>0.44282918324989901</v>
      </c>
      <c r="AA14" s="17">
        <v>0.50436509082306502</v>
      </c>
      <c r="AB14" s="17"/>
      <c r="AC14" s="17">
        <v>0.58108417030577075</v>
      </c>
      <c r="AD14" s="17">
        <v>0.58370565128519003</v>
      </c>
      <c r="AE14" s="17">
        <v>0.53655782184665901</v>
      </c>
      <c r="AF14" s="17">
        <v>0.37729201185445699</v>
      </c>
      <c r="AG14" s="17">
        <v>0.37250352237488699</v>
      </c>
      <c r="AH14" s="17">
        <v>0.373709141567864</v>
      </c>
      <c r="AI14" s="17">
        <v>0.62589569264008105</v>
      </c>
      <c r="AJ14" s="17">
        <v>0.44979537352628801</v>
      </c>
      <c r="AK14" s="17">
        <v>0.57992290058339002</v>
      </c>
      <c r="AL14" s="17">
        <v>0.46892090781881701</v>
      </c>
      <c r="AM14" s="17"/>
      <c r="AN14" s="17">
        <v>0.51017787194050956</v>
      </c>
      <c r="AO14" s="17">
        <v>0.54341819659816504</v>
      </c>
      <c r="AP14" s="17"/>
      <c r="AQ14" s="17">
        <v>0.51633917940333529</v>
      </c>
      <c r="AR14" s="17">
        <v>0.53111436554451741</v>
      </c>
      <c r="AS14" s="17"/>
      <c r="AT14" s="17">
        <v>0.51522825027928454</v>
      </c>
      <c r="AU14" s="17">
        <v>0.57526501925819196</v>
      </c>
      <c r="AV14" s="17"/>
      <c r="AW14" s="17">
        <v>0.51475797106424015</v>
      </c>
      <c r="AX14" s="17">
        <v>0.53390609251898546</v>
      </c>
      <c r="AY14" s="17"/>
      <c r="AZ14" s="17">
        <v>0.47629498342831023</v>
      </c>
      <c r="BA14" s="17">
        <v>0.57005111474758641</v>
      </c>
    </row>
    <row r="15" spans="2:53" ht="58" x14ac:dyDescent="0.35">
      <c r="B15" s="18" t="s">
        <v>121</v>
      </c>
      <c r="C15" s="17">
        <v>0.46069173389053703</v>
      </c>
      <c r="D15" s="17">
        <v>0.46676832062313423</v>
      </c>
      <c r="E15" s="17">
        <v>0.45448782049090197</v>
      </c>
      <c r="F15" s="17"/>
      <c r="G15" s="17">
        <v>0.37442109809198598</v>
      </c>
      <c r="H15" s="17">
        <v>0.55585764107046798</v>
      </c>
      <c r="I15" s="17">
        <v>0.44202929924561801</v>
      </c>
      <c r="J15" s="17">
        <v>0.45688022445843901</v>
      </c>
      <c r="K15" s="17">
        <v>0.40119979522105997</v>
      </c>
      <c r="L15" s="17">
        <v>0.44249590720699905</v>
      </c>
      <c r="M15" s="17"/>
      <c r="N15" s="17">
        <v>0.50036045921533689</v>
      </c>
      <c r="O15" s="17">
        <v>0.403742322600875</v>
      </c>
      <c r="P15" s="17">
        <v>0.32541051761065898</v>
      </c>
      <c r="Q15" s="17">
        <v>0.259209435340643</v>
      </c>
      <c r="R15" s="17"/>
      <c r="S15" s="17">
        <v>0.53535987953078246</v>
      </c>
      <c r="T15" s="17">
        <v>0.46334550297601301</v>
      </c>
      <c r="U15" s="17">
        <v>0.384067033936144</v>
      </c>
      <c r="V15" s="17">
        <v>0.41928441865704774</v>
      </c>
      <c r="W15" s="17">
        <v>0.44192381266980202</v>
      </c>
      <c r="X15" s="17">
        <v>0.44746886698588001</v>
      </c>
      <c r="Y15" s="17">
        <v>0.42637091647719599</v>
      </c>
      <c r="Z15" s="17">
        <v>0.41610336147794702</v>
      </c>
      <c r="AA15" s="17">
        <v>0.52589620989297603</v>
      </c>
      <c r="AB15" s="17"/>
      <c r="AC15" s="17">
        <v>0.51692168196875199</v>
      </c>
      <c r="AD15" s="17">
        <v>0.46918043050227498</v>
      </c>
      <c r="AE15" s="17">
        <v>0.50412123235726802</v>
      </c>
      <c r="AF15" s="17">
        <v>0.38400650493611899</v>
      </c>
      <c r="AG15" s="17">
        <v>0.51938424388048199</v>
      </c>
      <c r="AH15" s="17">
        <v>0.47689728661859199</v>
      </c>
      <c r="AI15" s="17">
        <v>0.50976602029938911</v>
      </c>
      <c r="AJ15" s="17">
        <v>0.35890694784194599</v>
      </c>
      <c r="AK15" s="17">
        <v>0.50553831551176098</v>
      </c>
      <c r="AL15" s="17">
        <v>0.40099024146075102</v>
      </c>
      <c r="AM15" s="17"/>
      <c r="AN15" s="17">
        <v>0.5025245482977525</v>
      </c>
      <c r="AO15" s="17">
        <v>0.41084186743394402</v>
      </c>
      <c r="AP15" s="17"/>
      <c r="AQ15" s="17">
        <v>0.49508374289830193</v>
      </c>
      <c r="AR15" s="17">
        <v>0.42067564226100601</v>
      </c>
      <c r="AS15" s="17"/>
      <c r="AT15" s="17">
        <v>0.46391943701117427</v>
      </c>
      <c r="AU15" s="17">
        <v>0.43179316754927999</v>
      </c>
      <c r="AV15" s="17"/>
      <c r="AW15" s="17">
        <v>0.44414600751974292</v>
      </c>
      <c r="AX15" s="17">
        <v>0.480494630050806</v>
      </c>
      <c r="AY15" s="17"/>
      <c r="AZ15" s="17">
        <v>0.49943093588189374</v>
      </c>
      <c r="BA15" s="17">
        <v>0.42285660601821901</v>
      </c>
    </row>
    <row r="16" spans="2:53" ht="43.5" x14ac:dyDescent="0.35">
      <c r="B16" s="18" t="s">
        <v>122</v>
      </c>
      <c r="C16" s="17">
        <v>0.3827368981548499</v>
      </c>
      <c r="D16" s="17">
        <v>0.384418538684482</v>
      </c>
      <c r="E16" s="17">
        <v>0.38103875994696784</v>
      </c>
      <c r="F16" s="17"/>
      <c r="G16" s="17">
        <v>0.3474128581245316</v>
      </c>
      <c r="H16" s="17">
        <v>0.411188644175634</v>
      </c>
      <c r="I16" s="17">
        <v>0.37193537979517299</v>
      </c>
      <c r="J16" s="17">
        <v>0.39669237192621598</v>
      </c>
      <c r="K16" s="17">
        <v>0.34639452849464297</v>
      </c>
      <c r="L16" s="17">
        <v>0.39512314516344499</v>
      </c>
      <c r="M16" s="17"/>
      <c r="N16" s="17">
        <v>0.41136487137560945</v>
      </c>
      <c r="O16" s="17">
        <v>0.33476229700920229</v>
      </c>
      <c r="P16" s="17">
        <v>0.28025271524482498</v>
      </c>
      <c r="Q16" s="17">
        <v>0.255862141237927</v>
      </c>
      <c r="R16" s="17"/>
      <c r="S16" s="17">
        <v>0.41027533096272917</v>
      </c>
      <c r="T16" s="17">
        <v>0.42812885232653602</v>
      </c>
      <c r="U16" s="17">
        <v>0.34075958940693701</v>
      </c>
      <c r="V16" s="17">
        <v>0.305375816799901</v>
      </c>
      <c r="W16" s="17">
        <v>0.37966971552241902</v>
      </c>
      <c r="X16" s="17">
        <v>0.43193297082553078</v>
      </c>
      <c r="Y16" s="17">
        <v>0.39198007604401103</v>
      </c>
      <c r="Z16" s="17">
        <v>0.34506068289432901</v>
      </c>
      <c r="AA16" s="17">
        <v>0.36223772256745201</v>
      </c>
      <c r="AB16" s="17"/>
      <c r="AC16" s="17">
        <v>0.48338925542105199</v>
      </c>
      <c r="AD16" s="17">
        <v>0.37373019950186898</v>
      </c>
      <c r="AE16" s="17">
        <v>0.44393981209130201</v>
      </c>
      <c r="AF16" s="17">
        <v>0.35181642402472102</v>
      </c>
      <c r="AG16" s="17">
        <v>0.366851273587185</v>
      </c>
      <c r="AH16" s="17">
        <v>0.34319677502482498</v>
      </c>
      <c r="AI16" s="17">
        <v>0.36748714243174102</v>
      </c>
      <c r="AJ16" s="17">
        <v>0.29582357360227701</v>
      </c>
      <c r="AK16" s="17">
        <v>0.459782038157938</v>
      </c>
      <c r="AL16" s="17">
        <v>0.27880192563908601</v>
      </c>
      <c r="AM16" s="17"/>
      <c r="AN16" s="17">
        <v>0.41136848746223603</v>
      </c>
      <c r="AO16" s="17">
        <v>0.34882839674632721</v>
      </c>
      <c r="AP16" s="17"/>
      <c r="AQ16" s="17">
        <v>0.40113755984416438</v>
      </c>
      <c r="AR16" s="17">
        <v>0.36032927555002769</v>
      </c>
      <c r="AS16" s="17"/>
      <c r="AT16" s="17">
        <v>0.37996485280785142</v>
      </c>
      <c r="AU16" s="17">
        <v>0.39654013407275007</v>
      </c>
      <c r="AV16" s="17"/>
      <c r="AW16" s="17">
        <v>0.36973329260901655</v>
      </c>
      <c r="AX16" s="17">
        <v>0.39882974638135399</v>
      </c>
      <c r="AY16" s="17"/>
      <c r="AZ16" s="17">
        <v>0.40317448338881301</v>
      </c>
      <c r="BA16" s="17">
        <v>0.36277627400722412</v>
      </c>
    </row>
    <row r="17" spans="2:53" ht="43.5" x14ac:dyDescent="0.35">
      <c r="B17" s="18" t="s">
        <v>124</v>
      </c>
      <c r="C17" s="17">
        <v>0.34161306336151953</v>
      </c>
      <c r="D17" s="17">
        <v>0.33459598336452262</v>
      </c>
      <c r="E17" s="17">
        <v>0.34840027598024498</v>
      </c>
      <c r="F17" s="17"/>
      <c r="G17" s="17">
        <v>0.26676278228389499</v>
      </c>
      <c r="H17" s="17">
        <v>0.44927080356712495</v>
      </c>
      <c r="I17" s="17">
        <v>0.383594200545399</v>
      </c>
      <c r="J17" s="17">
        <v>0.31991900513759602</v>
      </c>
      <c r="K17" s="17">
        <v>0.22266697810362901</v>
      </c>
      <c r="L17" s="17">
        <v>0.23029576278630903</v>
      </c>
      <c r="M17" s="17"/>
      <c r="N17" s="17">
        <v>0.36095976157376397</v>
      </c>
      <c r="O17" s="17">
        <v>0.32074747922504099</v>
      </c>
      <c r="P17" s="17">
        <v>0.238609347131922</v>
      </c>
      <c r="Q17" s="17">
        <v>0.33328635194282502</v>
      </c>
      <c r="R17" s="17"/>
      <c r="S17" s="17">
        <v>0.40767200208497018</v>
      </c>
      <c r="T17" s="17">
        <v>0.33346740250235701</v>
      </c>
      <c r="U17" s="17">
        <v>0.31587642137588501</v>
      </c>
      <c r="V17" s="17">
        <v>0.30356222564436636</v>
      </c>
      <c r="W17" s="17">
        <v>0.30999407996094303</v>
      </c>
      <c r="X17" s="17">
        <v>0.345350871920307</v>
      </c>
      <c r="Y17" s="17">
        <v>0.34096595453120498</v>
      </c>
      <c r="Z17" s="17">
        <v>0.30074383371310498</v>
      </c>
      <c r="AA17" s="17">
        <v>0.35738873379749198</v>
      </c>
      <c r="AB17" s="17"/>
      <c r="AC17" s="17">
        <v>0.35066696857492302</v>
      </c>
      <c r="AD17" s="17">
        <v>0.35904341428594</v>
      </c>
      <c r="AE17" s="17">
        <v>0.35088575778013797</v>
      </c>
      <c r="AF17" s="17">
        <v>0.30625197461644699</v>
      </c>
      <c r="AG17" s="17">
        <v>0.247508015034547</v>
      </c>
      <c r="AH17" s="17">
        <v>0.43523080347357801</v>
      </c>
      <c r="AI17" s="17">
        <v>0.3561996351226891</v>
      </c>
      <c r="AJ17" s="17">
        <v>0.31532322998333301</v>
      </c>
      <c r="AK17" s="17">
        <v>0.50288704936352202</v>
      </c>
      <c r="AL17" s="17">
        <v>0.26819536174348402</v>
      </c>
      <c r="AM17" s="17"/>
      <c r="AN17" s="17">
        <v>0.40235947139897377</v>
      </c>
      <c r="AO17" s="17">
        <v>0.27032896579551902</v>
      </c>
      <c r="AP17" s="17"/>
      <c r="AQ17" s="17">
        <v>0.39051088134019046</v>
      </c>
      <c r="AR17" s="17">
        <v>0.27405644498227699</v>
      </c>
      <c r="AS17" s="17"/>
      <c r="AT17" s="17">
        <v>0.35143024144910012</v>
      </c>
      <c r="AU17" s="17">
        <v>0.28117196677229001</v>
      </c>
      <c r="AV17" s="17"/>
      <c r="AW17" s="17">
        <v>0.33879585636791293</v>
      </c>
      <c r="AX17" s="17">
        <v>0.34358133165219201</v>
      </c>
      <c r="AY17" s="17"/>
      <c r="AZ17" s="17">
        <v>0.4426567599819024</v>
      </c>
      <c r="BA17" s="17">
        <v>0.24292746877501001</v>
      </c>
    </row>
    <row r="18" spans="2:53" x14ac:dyDescent="0.35">
      <c r="B18" s="18" t="s">
        <v>69</v>
      </c>
      <c r="C18" s="17">
        <v>7.1877168815782603E-3</v>
      </c>
      <c r="D18" s="17">
        <v>6.5718298940183103E-3</v>
      </c>
      <c r="E18" s="17">
        <v>7.8102999865687101E-3</v>
      </c>
      <c r="F18" s="17"/>
      <c r="G18" s="17">
        <v>1.22592083202778E-2</v>
      </c>
      <c r="H18" s="17">
        <v>6.1516564232382302E-3</v>
      </c>
      <c r="I18" s="17">
        <v>5.0970325467512697E-3</v>
      </c>
      <c r="J18" s="17">
        <v>2.7678689301883102E-3</v>
      </c>
      <c r="K18" s="17">
        <v>1.3890009401850201E-2</v>
      </c>
      <c r="L18" s="17">
        <v>1.4089644595970299E-2</v>
      </c>
      <c r="M18" s="17"/>
      <c r="N18" s="17">
        <v>4.97817349254988E-3</v>
      </c>
      <c r="O18" s="17">
        <v>9.2957095691823203E-3</v>
      </c>
      <c r="P18" s="17">
        <v>1.5839291724774399E-2</v>
      </c>
      <c r="Q18" s="17">
        <v>1.8422420595013901E-2</v>
      </c>
      <c r="R18" s="17"/>
      <c r="S18" s="17">
        <v>1.0884824048483401E-2</v>
      </c>
      <c r="T18" s="17">
        <v>8.1062737249790306E-3</v>
      </c>
      <c r="U18" s="17">
        <v>1.00306569089769E-2</v>
      </c>
      <c r="V18" s="17">
        <v>0</v>
      </c>
      <c r="W18" s="17">
        <v>6.7372860065897698E-3</v>
      </c>
      <c r="X18" s="17">
        <v>5.9583391098203698E-3</v>
      </c>
      <c r="Y18" s="17">
        <v>1.06756207572748E-2</v>
      </c>
      <c r="Z18" s="17">
        <v>0</v>
      </c>
      <c r="AA18" s="17">
        <v>6.72473422135052E-3</v>
      </c>
      <c r="AB18" s="17"/>
      <c r="AC18" s="17">
        <v>5.3652507413841097E-3</v>
      </c>
      <c r="AD18" s="17">
        <v>0</v>
      </c>
      <c r="AE18" s="17">
        <v>6.1387291635065398E-3</v>
      </c>
      <c r="AF18" s="17">
        <v>3.5752990133449199E-3</v>
      </c>
      <c r="AG18" s="17">
        <v>0</v>
      </c>
      <c r="AH18" s="17">
        <v>3.4414900779547897E-2</v>
      </c>
      <c r="AI18" s="17">
        <v>6.7449885126448601E-3</v>
      </c>
      <c r="AJ18" s="17">
        <v>0</v>
      </c>
      <c r="AK18" s="17">
        <v>0</v>
      </c>
      <c r="AL18" s="17">
        <v>7.6770745882892601E-3</v>
      </c>
      <c r="AM18" s="17"/>
      <c r="AN18" s="17">
        <v>4.1807462399505698E-3</v>
      </c>
      <c r="AO18" s="17">
        <v>9.8069078532793102E-3</v>
      </c>
      <c r="AP18" s="17"/>
      <c r="AQ18" s="17">
        <v>2.14001019843623E-3</v>
      </c>
      <c r="AR18" s="17">
        <v>1.19352329546457E-2</v>
      </c>
      <c r="AS18" s="17"/>
      <c r="AT18" s="17">
        <v>3.5975421859510601E-3</v>
      </c>
      <c r="AU18" s="17">
        <v>2.48437120128687E-2</v>
      </c>
      <c r="AV18" s="17"/>
      <c r="AW18" s="17">
        <v>6.9022768635649103E-3</v>
      </c>
      <c r="AX18" s="17">
        <v>7.5807310908634499E-3</v>
      </c>
      <c r="AY18" s="17"/>
      <c r="AZ18" s="17">
        <v>1.6147395723608E-3</v>
      </c>
      <c r="BA18" s="17">
        <v>1.2630635121629199E-2</v>
      </c>
    </row>
    <row r="19" spans="2:53" x14ac:dyDescent="0.35">
      <c r="B19" s="18" t="s">
        <v>70</v>
      </c>
      <c r="C19" s="19">
        <v>6.5252618548856302E-3</v>
      </c>
      <c r="D19" s="19">
        <v>7.2313407986370698E-3</v>
      </c>
      <c r="E19" s="19">
        <v>5.8248060443024602E-3</v>
      </c>
      <c r="F19" s="19"/>
      <c r="G19" s="19">
        <v>0</v>
      </c>
      <c r="H19" s="19">
        <v>0</v>
      </c>
      <c r="I19" s="19">
        <v>3.5288053886897799E-3</v>
      </c>
      <c r="J19" s="19">
        <v>7.3338895894180904E-3</v>
      </c>
      <c r="K19" s="19">
        <v>1.63480103730471E-2</v>
      </c>
      <c r="L19" s="19">
        <v>1.8343673173585699E-2</v>
      </c>
      <c r="M19" s="19"/>
      <c r="N19" s="19">
        <v>4.1923598884845798E-3</v>
      </c>
      <c r="O19" s="19">
        <v>1.79888659018528E-2</v>
      </c>
      <c r="P19" s="19">
        <v>9.2438905023509103E-3</v>
      </c>
      <c r="Q19" s="19">
        <v>1.22127544943363E-2</v>
      </c>
      <c r="R19" s="19"/>
      <c r="S19" s="19">
        <v>9.2281386628519195E-3</v>
      </c>
      <c r="T19" s="19">
        <v>1.39980197591005E-2</v>
      </c>
      <c r="U19" s="19">
        <v>0</v>
      </c>
      <c r="V19" s="19">
        <v>3.7726979520693602E-3</v>
      </c>
      <c r="W19" s="19">
        <v>0</v>
      </c>
      <c r="X19" s="19">
        <v>0</v>
      </c>
      <c r="Y19" s="19">
        <v>8.4751076368532498E-3</v>
      </c>
      <c r="Z19" s="19">
        <v>1.3362911543357199E-2</v>
      </c>
      <c r="AA19" s="19">
        <v>6.7247340662675101E-3</v>
      </c>
      <c r="AB19" s="19"/>
      <c r="AC19" s="19">
        <v>0</v>
      </c>
      <c r="AD19" s="19">
        <v>1.00954756134022E-2</v>
      </c>
      <c r="AE19" s="19">
        <v>1.03258566498792E-2</v>
      </c>
      <c r="AF19" s="19">
        <v>4.1764023766509796E-3</v>
      </c>
      <c r="AG19" s="19">
        <v>0</v>
      </c>
      <c r="AH19" s="19">
        <v>1.43153992495596E-2</v>
      </c>
      <c r="AI19" s="19">
        <v>6.0711545110981296E-3</v>
      </c>
      <c r="AJ19" s="19">
        <v>0</v>
      </c>
      <c r="AK19" s="19">
        <v>8.5941796979031801E-3</v>
      </c>
      <c r="AL19" s="19">
        <v>4.3257921583373304E-3</v>
      </c>
      <c r="AM19" s="19"/>
      <c r="AN19" s="19">
        <v>4.4489324667313599E-4</v>
      </c>
      <c r="AO19" s="19">
        <v>1.4329925092610401E-2</v>
      </c>
      <c r="AP19" s="19"/>
      <c r="AQ19" s="19">
        <v>3.3167441192455001E-3</v>
      </c>
      <c r="AR19" s="19">
        <v>9.8558095156393005E-3</v>
      </c>
      <c r="AS19" s="19"/>
      <c r="AT19" s="19">
        <v>5.70224084948023E-3</v>
      </c>
      <c r="AU19" s="19">
        <v>1.22883712661197E-2</v>
      </c>
      <c r="AV19" s="19"/>
      <c r="AW19" s="19">
        <v>6.1174859338131203E-3</v>
      </c>
      <c r="AX19" s="19">
        <v>7.0617391616073499E-3</v>
      </c>
      <c r="AY19" s="19"/>
      <c r="AZ19" s="19">
        <v>1.8499604375725499E-3</v>
      </c>
      <c r="BA19" s="19">
        <v>1.10914536676426E-2</v>
      </c>
    </row>
    <row r="20" spans="2:53" x14ac:dyDescent="0.35">
      <c r="B20" s="16"/>
    </row>
    <row r="21" spans="2:53" x14ac:dyDescent="0.35">
      <c r="B21" t="s">
        <v>73</v>
      </c>
    </row>
    <row r="22" spans="2:53" x14ac:dyDescent="0.35">
      <c r="B22" t="s">
        <v>74</v>
      </c>
    </row>
    <row r="24" spans="2:53" x14ac:dyDescent="0.35">
      <c r="B24"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A19"/>
  <sheetViews>
    <sheetView showGridLines="0" topLeftCell="A3" workbookViewId="0">
      <pane xSplit="2" topLeftCell="C1" activePane="topRight" state="frozen"/>
      <selection pane="topRight" activeCell="BD10" sqref="BD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137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86</v>
      </c>
      <c r="C9" s="17">
        <v>0.45103260628736302</v>
      </c>
      <c r="D9" s="17">
        <v>0.49597474279481402</v>
      </c>
      <c r="E9" s="17">
        <v>0.40595679191681799</v>
      </c>
      <c r="F9" s="17"/>
      <c r="G9" s="17">
        <v>0.46529080605518802</v>
      </c>
      <c r="H9" s="17">
        <v>0.57668892168313601</v>
      </c>
      <c r="I9" s="17">
        <v>0.50937383552787996</v>
      </c>
      <c r="J9" s="17">
        <v>0.41916942560706799</v>
      </c>
      <c r="K9" s="17">
        <v>0.30437872754880702</v>
      </c>
      <c r="L9" s="17">
        <v>0.25519977580643199</v>
      </c>
      <c r="M9" s="17"/>
      <c r="N9" s="17">
        <v>0.49084075343727501</v>
      </c>
      <c r="O9" s="17">
        <v>0.38106179299759801</v>
      </c>
      <c r="P9" s="17">
        <v>0.29893772744302699</v>
      </c>
      <c r="Q9" s="17">
        <v>0.36866624542047699</v>
      </c>
      <c r="R9" s="17"/>
      <c r="S9" s="17">
        <v>0.51205220876536095</v>
      </c>
      <c r="T9" s="17">
        <v>0.39096316235178702</v>
      </c>
      <c r="U9" s="17">
        <v>0.441646574732732</v>
      </c>
      <c r="V9" s="17">
        <v>0.48550684834866098</v>
      </c>
      <c r="W9" s="17">
        <v>0.47722876509305701</v>
      </c>
      <c r="X9" s="17">
        <v>0.468360284055447</v>
      </c>
      <c r="Y9" s="17">
        <v>0.38130445838642102</v>
      </c>
      <c r="Z9" s="17">
        <v>0.46464830371176802</v>
      </c>
      <c r="AA9" s="17">
        <v>0.44468056631875902</v>
      </c>
      <c r="AB9" s="17"/>
      <c r="AC9" s="17">
        <v>0.48802037474794602</v>
      </c>
      <c r="AD9" s="17">
        <v>0.40859940152032198</v>
      </c>
      <c r="AE9" s="17">
        <v>0.53520857679811296</v>
      </c>
      <c r="AF9" s="17">
        <v>0.49975258634422098</v>
      </c>
      <c r="AG9" s="17">
        <v>0.51976033313201397</v>
      </c>
      <c r="AH9" s="17">
        <v>0.437788550002712</v>
      </c>
      <c r="AI9" s="17">
        <v>0.39553231095253999</v>
      </c>
      <c r="AJ9" s="17">
        <v>0.53303115235734499</v>
      </c>
      <c r="AK9" s="17">
        <v>0.66864324448331203</v>
      </c>
      <c r="AL9" s="17">
        <v>0.25690451155148403</v>
      </c>
      <c r="AM9" s="17"/>
      <c r="AN9" s="17">
        <v>0.61175426335741101</v>
      </c>
      <c r="AO9" s="17">
        <v>0.25311330634343499</v>
      </c>
      <c r="AP9" s="17"/>
      <c r="AQ9" s="17">
        <v>0.58485087639376199</v>
      </c>
      <c r="AR9" s="17">
        <v>0.27787416316906899</v>
      </c>
      <c r="AS9" s="17"/>
      <c r="AT9" s="17">
        <v>0.48116104271702897</v>
      </c>
      <c r="AU9" s="17">
        <v>0.28989616728230799</v>
      </c>
      <c r="AV9" s="17"/>
      <c r="AW9" s="17">
        <v>0.45414681047267902</v>
      </c>
      <c r="AX9" s="17">
        <v>0.44796542919731003</v>
      </c>
      <c r="AY9" s="17"/>
      <c r="AZ9" s="17">
        <v>0.66593711502036501</v>
      </c>
      <c r="BA9" s="17">
        <v>0.241213923221582</v>
      </c>
    </row>
    <row r="10" spans="2:53" x14ac:dyDescent="0.35">
      <c r="B10" s="18" t="s">
        <v>87</v>
      </c>
      <c r="C10" s="17">
        <v>0.42059398111005197</v>
      </c>
      <c r="D10" s="17">
        <v>0.41716248238501802</v>
      </c>
      <c r="E10" s="17">
        <v>0.42440387286738301</v>
      </c>
      <c r="F10" s="17"/>
      <c r="G10" s="17">
        <v>0.42246116217936902</v>
      </c>
      <c r="H10" s="17">
        <v>0.34935031668754002</v>
      </c>
      <c r="I10" s="17">
        <v>0.38595577190778402</v>
      </c>
      <c r="J10" s="17">
        <v>0.44945450405919002</v>
      </c>
      <c r="K10" s="17">
        <v>0.49234049650547301</v>
      </c>
      <c r="L10" s="17">
        <v>0.52189144050215097</v>
      </c>
      <c r="M10" s="17"/>
      <c r="N10" s="17">
        <v>0.42142072000854802</v>
      </c>
      <c r="O10" s="17">
        <v>0.39895388761832001</v>
      </c>
      <c r="P10" s="17">
        <v>0.44122711916635698</v>
      </c>
      <c r="Q10" s="17">
        <v>0.40799420775532502</v>
      </c>
      <c r="R10" s="17"/>
      <c r="S10" s="17">
        <v>0.38608034773761202</v>
      </c>
      <c r="T10" s="17">
        <v>0.47539266285239501</v>
      </c>
      <c r="U10" s="17">
        <v>0.34336398522089301</v>
      </c>
      <c r="V10" s="17">
        <v>0.400867686814667</v>
      </c>
      <c r="W10" s="17">
        <v>0.395276002835037</v>
      </c>
      <c r="X10" s="17">
        <v>0.425476041969576</v>
      </c>
      <c r="Y10" s="17">
        <v>0.47551146029111702</v>
      </c>
      <c r="Z10" s="17">
        <v>0.42033146734202598</v>
      </c>
      <c r="AA10" s="17">
        <v>0.44332365820218</v>
      </c>
      <c r="AB10" s="17"/>
      <c r="AC10" s="17">
        <v>0.41428552709244798</v>
      </c>
      <c r="AD10" s="17">
        <v>0.35624483294572301</v>
      </c>
      <c r="AE10" s="17">
        <v>0.41413539271431199</v>
      </c>
      <c r="AF10" s="17">
        <v>0.44130806890346802</v>
      </c>
      <c r="AG10" s="17">
        <v>0.33836534116841299</v>
      </c>
      <c r="AH10" s="17">
        <v>0.45839857106356902</v>
      </c>
      <c r="AI10" s="17">
        <v>0.43547235924410399</v>
      </c>
      <c r="AJ10" s="17">
        <v>0.36057666291605001</v>
      </c>
      <c r="AK10" s="17">
        <v>0.29456757906277797</v>
      </c>
      <c r="AL10" s="17">
        <v>0.62307677838381603</v>
      </c>
      <c r="AM10" s="17"/>
      <c r="AN10" s="17">
        <v>0.36345398037073101</v>
      </c>
      <c r="AO10" s="17">
        <v>0.48481584402196898</v>
      </c>
      <c r="AP10" s="17"/>
      <c r="AQ10" s="17">
        <v>0.373491464475671</v>
      </c>
      <c r="AR10" s="17">
        <v>0.47976884155407501</v>
      </c>
      <c r="AS10" s="17"/>
      <c r="AT10" s="17">
        <v>0.41535228504049299</v>
      </c>
      <c r="AU10" s="17">
        <v>0.438572329027826</v>
      </c>
      <c r="AV10" s="17"/>
      <c r="AW10" s="17">
        <v>0.398235072082956</v>
      </c>
      <c r="AX10" s="17">
        <v>0.44774092579442698</v>
      </c>
      <c r="AY10" s="17"/>
      <c r="AZ10" s="17">
        <v>0.31869741764419501</v>
      </c>
      <c r="BA10" s="17">
        <v>0.52007911002327301</v>
      </c>
    </row>
    <row r="11" spans="2:53" x14ac:dyDescent="0.35">
      <c r="B11" s="18" t="s">
        <v>88</v>
      </c>
      <c r="C11" s="17">
        <v>9.6932949661945503E-2</v>
      </c>
      <c r="D11" s="17">
        <v>6.2748027189942504E-2</v>
      </c>
      <c r="E11" s="17">
        <v>0.130844871246102</v>
      </c>
      <c r="F11" s="17"/>
      <c r="G11" s="17">
        <v>8.9767280304260094E-2</v>
      </c>
      <c r="H11" s="17">
        <v>6.7922760432262794E-2</v>
      </c>
      <c r="I11" s="17">
        <v>8.6546688748605896E-2</v>
      </c>
      <c r="J11" s="17">
        <v>9.9941459900141305E-2</v>
      </c>
      <c r="K11" s="17">
        <v>0.12794585303662601</v>
      </c>
      <c r="L11" s="17">
        <v>0.151816914948432</v>
      </c>
      <c r="M11" s="17"/>
      <c r="N11" s="17">
        <v>7.0738698558062404E-2</v>
      </c>
      <c r="O11" s="17">
        <v>0.149741102420792</v>
      </c>
      <c r="P11" s="17">
        <v>0.19125217567066599</v>
      </c>
      <c r="Q11" s="17">
        <v>0.164757228362651</v>
      </c>
      <c r="R11" s="17"/>
      <c r="S11" s="17">
        <v>8.3292504043506799E-2</v>
      </c>
      <c r="T11" s="17">
        <v>7.4330301005920196E-2</v>
      </c>
      <c r="U11" s="17">
        <v>0.159433884229952</v>
      </c>
      <c r="V11" s="17">
        <v>9.4687887423281894E-2</v>
      </c>
      <c r="W11" s="17">
        <v>0.102848873447307</v>
      </c>
      <c r="X11" s="17">
        <v>8.2621877272805094E-2</v>
      </c>
      <c r="Y11" s="17">
        <v>0.124033355230426</v>
      </c>
      <c r="Z11" s="17">
        <v>6.1907871589578202E-2</v>
      </c>
      <c r="AA11" s="17">
        <v>9.5054232451444995E-2</v>
      </c>
      <c r="AB11" s="17"/>
      <c r="AC11" s="17">
        <v>7.2775659219813299E-2</v>
      </c>
      <c r="AD11" s="17">
        <v>0.16910948795070199</v>
      </c>
      <c r="AE11" s="17">
        <v>4.7083113240755897E-2</v>
      </c>
      <c r="AF11" s="17">
        <v>5.1578824934131101E-2</v>
      </c>
      <c r="AG11" s="17">
        <v>0.11275466024924501</v>
      </c>
      <c r="AH11" s="17">
        <v>7.1625351539229304E-2</v>
      </c>
      <c r="AI11" s="17">
        <v>0.121621056110475</v>
      </c>
      <c r="AJ11" s="17">
        <v>0.106392184726605</v>
      </c>
      <c r="AK11" s="17">
        <v>2.8194996756007298E-2</v>
      </c>
      <c r="AL11" s="17">
        <v>9.5116970154026606E-2</v>
      </c>
      <c r="AM11" s="17"/>
      <c r="AN11" s="17">
        <v>2.2607348341550201E-2</v>
      </c>
      <c r="AO11" s="17">
        <v>0.194371941270503</v>
      </c>
      <c r="AP11" s="17"/>
      <c r="AQ11" s="17">
        <v>3.1124338761081199E-2</v>
      </c>
      <c r="AR11" s="17">
        <v>0.18352732312127501</v>
      </c>
      <c r="AS11" s="17"/>
      <c r="AT11" s="17">
        <v>8.1560548038237798E-2</v>
      </c>
      <c r="AU11" s="17">
        <v>0.189356746330889</v>
      </c>
      <c r="AV11" s="17"/>
      <c r="AW11" s="17">
        <v>0.10221218328774</v>
      </c>
      <c r="AX11" s="17">
        <v>9.1200784651748898E-2</v>
      </c>
      <c r="AY11" s="17"/>
      <c r="AZ11" s="17">
        <v>1.43520708748871E-2</v>
      </c>
      <c r="BA11" s="17">
        <v>0.17755950950319399</v>
      </c>
    </row>
    <row r="12" spans="2:53" x14ac:dyDescent="0.35">
      <c r="B12" s="18" t="s">
        <v>89</v>
      </c>
      <c r="C12" s="17">
        <v>2.2590944376867102E-2</v>
      </c>
      <c r="D12" s="17">
        <v>1.7455291478161501E-2</v>
      </c>
      <c r="E12" s="17">
        <v>2.7746921440782502E-2</v>
      </c>
      <c r="F12" s="17"/>
      <c r="G12" s="17">
        <v>0</v>
      </c>
      <c r="H12" s="17">
        <v>3.47713934724274E-3</v>
      </c>
      <c r="I12" s="17">
        <v>1.6113117125233199E-2</v>
      </c>
      <c r="J12" s="17">
        <v>2.6166905336341698E-2</v>
      </c>
      <c r="K12" s="17">
        <v>5.9412870589540999E-2</v>
      </c>
      <c r="L12" s="17">
        <v>3.1852111435077303E-2</v>
      </c>
      <c r="M12" s="17"/>
      <c r="N12" s="17">
        <v>1.4033428598962099E-2</v>
      </c>
      <c r="O12" s="17">
        <v>4.4448419469248698E-2</v>
      </c>
      <c r="P12" s="17">
        <v>5.1199686164151499E-2</v>
      </c>
      <c r="Q12" s="17">
        <v>1.0384885195383499E-2</v>
      </c>
      <c r="R12" s="17"/>
      <c r="S12" s="17">
        <v>9.2874696642657201E-3</v>
      </c>
      <c r="T12" s="17">
        <v>3.7209579528492097E-2</v>
      </c>
      <c r="U12" s="17">
        <v>3.7905171514367099E-2</v>
      </c>
      <c r="V12" s="17">
        <v>1.5179059214559599E-2</v>
      </c>
      <c r="W12" s="17">
        <v>1.11717873734343E-2</v>
      </c>
      <c r="X12" s="17">
        <v>2.35417967021724E-2</v>
      </c>
      <c r="Y12" s="17">
        <v>1.9150726092036E-2</v>
      </c>
      <c r="Z12" s="17">
        <v>5.3112357356626803E-2</v>
      </c>
      <c r="AA12" s="17">
        <v>1.357917591694E-2</v>
      </c>
      <c r="AB12" s="17"/>
      <c r="AC12" s="17">
        <v>1.03768586455105E-2</v>
      </c>
      <c r="AD12" s="17">
        <v>6.60462775832521E-2</v>
      </c>
      <c r="AE12" s="17">
        <v>3.5729172468197301E-3</v>
      </c>
      <c r="AF12" s="17">
        <v>4.6832875078521002E-3</v>
      </c>
      <c r="AG12" s="17">
        <v>0</v>
      </c>
      <c r="AH12" s="17">
        <v>1.32295530034714E-2</v>
      </c>
      <c r="AI12" s="17">
        <v>3.3582761612092102E-2</v>
      </c>
      <c r="AJ12" s="17">
        <v>0</v>
      </c>
      <c r="AK12" s="17">
        <v>8.5941796979031801E-3</v>
      </c>
      <c r="AL12" s="17">
        <v>2.49017399106733E-2</v>
      </c>
      <c r="AM12" s="17"/>
      <c r="AN12" s="17">
        <v>2.1844079303079801E-3</v>
      </c>
      <c r="AO12" s="17">
        <v>5.0188272404333802E-2</v>
      </c>
      <c r="AP12" s="17"/>
      <c r="AQ12" s="17">
        <v>7.1001859640071503E-3</v>
      </c>
      <c r="AR12" s="17">
        <v>4.4168623115816097E-2</v>
      </c>
      <c r="AS12" s="17"/>
      <c r="AT12" s="17">
        <v>1.7556273596963799E-2</v>
      </c>
      <c r="AU12" s="17">
        <v>5.6276990933777402E-2</v>
      </c>
      <c r="AV12" s="17"/>
      <c r="AW12" s="17">
        <v>3.1028494537740699E-2</v>
      </c>
      <c r="AX12" s="17">
        <v>1.25475829954447E-2</v>
      </c>
      <c r="AY12" s="17"/>
      <c r="AZ12" s="17">
        <v>0</v>
      </c>
      <c r="BA12" s="17">
        <v>4.46472624425601E-2</v>
      </c>
    </row>
    <row r="13" spans="2:53" x14ac:dyDescent="0.35">
      <c r="B13" s="18" t="s">
        <v>69</v>
      </c>
      <c r="C13" s="21">
        <v>8.8495185637717608E-3</v>
      </c>
      <c r="D13" s="21">
        <v>6.6594561520633196E-3</v>
      </c>
      <c r="E13" s="21">
        <v>1.10475425289157E-2</v>
      </c>
      <c r="F13" s="21"/>
      <c r="G13" s="21">
        <v>2.2480751461183401E-2</v>
      </c>
      <c r="H13" s="21">
        <v>2.5608618498187598E-3</v>
      </c>
      <c r="I13" s="21">
        <v>2.0105866904966498E-3</v>
      </c>
      <c r="J13" s="21">
        <v>5.2677050972591202E-3</v>
      </c>
      <c r="K13" s="21">
        <v>1.5922052319552901E-2</v>
      </c>
      <c r="L13" s="21">
        <v>3.9239757307908102E-2</v>
      </c>
      <c r="M13" s="21"/>
      <c r="N13" s="21">
        <v>2.9663993971523099E-3</v>
      </c>
      <c r="O13" s="21">
        <v>2.5794797494041899E-2</v>
      </c>
      <c r="P13" s="21">
        <v>1.7383291555798899E-2</v>
      </c>
      <c r="Q13" s="21">
        <v>4.8197433266162201E-2</v>
      </c>
      <c r="R13" s="21"/>
      <c r="S13" s="21">
        <v>9.2874697892539899E-3</v>
      </c>
      <c r="T13" s="21">
        <v>2.2104294261406199E-2</v>
      </c>
      <c r="U13" s="21">
        <v>1.76503843020554E-2</v>
      </c>
      <c r="V13" s="21">
        <v>3.75851819882999E-3</v>
      </c>
      <c r="W13" s="21">
        <v>1.3474571251165701E-2</v>
      </c>
      <c r="X13" s="21">
        <v>0</v>
      </c>
      <c r="Y13" s="21">
        <v>0</v>
      </c>
      <c r="Z13" s="21">
        <v>0</v>
      </c>
      <c r="AA13" s="21">
        <v>3.36236711067526E-3</v>
      </c>
      <c r="AB13" s="21"/>
      <c r="AC13" s="21">
        <v>1.4541580294282199E-2</v>
      </c>
      <c r="AD13" s="21">
        <v>0</v>
      </c>
      <c r="AE13" s="21">
        <v>0</v>
      </c>
      <c r="AF13" s="21">
        <v>2.6772323103280201E-3</v>
      </c>
      <c r="AG13" s="21">
        <v>2.9119665450328801E-2</v>
      </c>
      <c r="AH13" s="21">
        <v>1.8957974391018199E-2</v>
      </c>
      <c r="AI13" s="21">
        <v>1.3791512080788999E-2</v>
      </c>
      <c r="AJ13" s="21">
        <v>0</v>
      </c>
      <c r="AK13" s="21">
        <v>0</v>
      </c>
      <c r="AL13" s="21">
        <v>0</v>
      </c>
      <c r="AM13" s="21"/>
      <c r="AN13" s="21">
        <v>0</v>
      </c>
      <c r="AO13" s="21">
        <v>1.7510635959759199E-2</v>
      </c>
      <c r="AP13" s="21"/>
      <c r="AQ13" s="21">
        <v>3.43313440547839E-3</v>
      </c>
      <c r="AR13" s="21">
        <v>1.46610490397652E-2</v>
      </c>
      <c r="AS13" s="21"/>
      <c r="AT13" s="21">
        <v>4.3698506072756896E-3</v>
      </c>
      <c r="AU13" s="21">
        <v>2.5897766425200398E-2</v>
      </c>
      <c r="AV13" s="21"/>
      <c r="AW13" s="21">
        <v>1.4377439618883801E-2</v>
      </c>
      <c r="AX13" s="21">
        <v>5.4527736107036799E-4</v>
      </c>
      <c r="AY13" s="21"/>
      <c r="AZ13" s="21">
        <v>1.0133964605530601E-3</v>
      </c>
      <c r="BA13" s="21">
        <v>1.65001948093908E-2</v>
      </c>
    </row>
    <row r="14" spans="2:53" x14ac:dyDescent="0.35">
      <c r="B14" s="25" t="s">
        <v>90</v>
      </c>
      <c r="C14" s="27">
        <v>0.87162658739741605</v>
      </c>
      <c r="D14" s="27">
        <v>0.91313722517983298</v>
      </c>
      <c r="E14" s="27">
        <v>0.83036066478420001</v>
      </c>
      <c r="F14" s="27"/>
      <c r="G14" s="27">
        <v>0.88775196823455604</v>
      </c>
      <c r="H14" s="27">
        <v>0.92603923837067603</v>
      </c>
      <c r="I14" s="27">
        <v>0.89532960743566403</v>
      </c>
      <c r="J14" s="27">
        <v>0.86862392966625801</v>
      </c>
      <c r="K14" s="27">
        <v>0.79671922405428097</v>
      </c>
      <c r="L14" s="27">
        <v>0.77709121630858202</v>
      </c>
      <c r="M14" s="27"/>
      <c r="N14" s="27">
        <v>0.91226147344582298</v>
      </c>
      <c r="O14" s="27">
        <v>0.78001568061591697</v>
      </c>
      <c r="P14" s="27">
        <v>0.74016484660938298</v>
      </c>
      <c r="Q14" s="27">
        <v>0.77666045317580301</v>
      </c>
      <c r="R14" s="27"/>
      <c r="S14" s="27">
        <v>0.89813255650297397</v>
      </c>
      <c r="T14" s="27">
        <v>0.86635582520418097</v>
      </c>
      <c r="U14" s="27">
        <v>0.78501055995362601</v>
      </c>
      <c r="V14" s="27">
        <v>0.88637453516332898</v>
      </c>
      <c r="W14" s="27">
        <v>0.87250476792809395</v>
      </c>
      <c r="X14" s="27">
        <v>0.89383632602502305</v>
      </c>
      <c r="Y14" s="27">
        <v>0.85681591867753804</v>
      </c>
      <c r="Z14" s="27">
        <v>0.88497977105379499</v>
      </c>
      <c r="AA14" s="27">
        <v>0.88800422452093997</v>
      </c>
      <c r="AB14" s="27"/>
      <c r="AC14" s="27">
        <v>0.90230590184039405</v>
      </c>
      <c r="AD14" s="27">
        <v>0.76484423446604499</v>
      </c>
      <c r="AE14" s="27">
        <v>0.94934396951242395</v>
      </c>
      <c r="AF14" s="27">
        <v>0.941060655247689</v>
      </c>
      <c r="AG14" s="27">
        <v>0.85812567430042597</v>
      </c>
      <c r="AH14" s="27">
        <v>0.89618712106628096</v>
      </c>
      <c r="AI14" s="27">
        <v>0.83100467019664404</v>
      </c>
      <c r="AJ14" s="27">
        <v>0.89360781527339495</v>
      </c>
      <c r="AK14" s="27">
        <v>0.96321082354609</v>
      </c>
      <c r="AL14" s="27">
        <v>0.8799812899353</v>
      </c>
      <c r="AM14" s="27"/>
      <c r="AN14" s="27">
        <v>0.97520824372814197</v>
      </c>
      <c r="AO14" s="27">
        <v>0.73792915036540396</v>
      </c>
      <c r="AP14" s="27"/>
      <c r="AQ14" s="27">
        <v>0.95834234086943304</v>
      </c>
      <c r="AR14" s="27">
        <v>0.75764300472314405</v>
      </c>
      <c r="AS14" s="27"/>
      <c r="AT14" s="27">
        <v>0.89651332775752302</v>
      </c>
      <c r="AU14" s="27">
        <v>0.72846849631013399</v>
      </c>
      <c r="AV14" s="27"/>
      <c r="AW14" s="27">
        <v>0.85238188255563496</v>
      </c>
      <c r="AX14" s="27">
        <v>0.89570635499173601</v>
      </c>
      <c r="AY14" s="27"/>
      <c r="AZ14" s="27">
        <v>0.98463453266456002</v>
      </c>
      <c r="BA14" s="27">
        <v>0.76129303324485498</v>
      </c>
    </row>
    <row r="15" spans="2:53" x14ac:dyDescent="0.35">
      <c r="B15" s="2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142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138</v>
      </c>
      <c r="C9" s="17">
        <v>0.32276626708431</v>
      </c>
      <c r="D9" s="17">
        <v>0.33176726762922998</v>
      </c>
      <c r="E9" s="17">
        <v>0.31405564774504402</v>
      </c>
      <c r="F9" s="17"/>
      <c r="G9" s="17">
        <v>0.39913377309092302</v>
      </c>
      <c r="H9" s="17">
        <v>0.34227828260329002</v>
      </c>
      <c r="I9" s="17">
        <v>0.384219084182854</v>
      </c>
      <c r="J9" s="17">
        <v>0.30842830180748199</v>
      </c>
      <c r="K9" s="17">
        <v>0.23146465230004101</v>
      </c>
      <c r="L9" s="17">
        <v>0.217114402401061</v>
      </c>
      <c r="M9" s="17"/>
      <c r="N9" s="17">
        <v>0.33764905875822698</v>
      </c>
      <c r="O9" s="17">
        <v>0.21776062790640699</v>
      </c>
      <c r="P9" s="17">
        <v>0.29572565299394299</v>
      </c>
      <c r="Q9" s="17">
        <v>0.41259768695686799</v>
      </c>
      <c r="R9" s="17"/>
      <c r="S9" s="17">
        <v>0.353603867835527</v>
      </c>
      <c r="T9" s="17">
        <v>0.28620069931950198</v>
      </c>
      <c r="U9" s="17">
        <v>0.293017236992903</v>
      </c>
      <c r="V9" s="17">
        <v>0.34195821900511197</v>
      </c>
      <c r="W9" s="17">
        <v>0.34137772008429401</v>
      </c>
      <c r="X9" s="17">
        <v>0.32351171315056299</v>
      </c>
      <c r="Y9" s="17">
        <v>0.31977819245281203</v>
      </c>
      <c r="Z9" s="17">
        <v>0.43403365532895799</v>
      </c>
      <c r="AA9" s="17">
        <v>0.282508703518492</v>
      </c>
      <c r="AB9" s="17"/>
      <c r="AC9" s="17">
        <v>0.27405241664350199</v>
      </c>
      <c r="AD9" s="17">
        <v>0.321642432475295</v>
      </c>
      <c r="AE9" s="17">
        <v>0.36136515272914999</v>
      </c>
      <c r="AF9" s="17">
        <v>0.42002601895139702</v>
      </c>
      <c r="AG9" s="17">
        <v>0.32120843120043402</v>
      </c>
      <c r="AH9" s="17">
        <v>0.30856054872258598</v>
      </c>
      <c r="AI9" s="17">
        <v>0.27942405743667598</v>
      </c>
      <c r="AJ9" s="17">
        <v>0.371814617278662</v>
      </c>
      <c r="AK9" s="17">
        <v>0.43377762222258998</v>
      </c>
      <c r="AL9" s="17">
        <v>0.26072720882176997</v>
      </c>
      <c r="AM9" s="17"/>
      <c r="AN9" s="17">
        <v>0.42766826171265099</v>
      </c>
      <c r="AO9" s="17">
        <v>0.190980062562283</v>
      </c>
      <c r="AP9" s="17"/>
      <c r="AQ9" s="17">
        <v>0.41526267304079201</v>
      </c>
      <c r="AR9" s="17">
        <v>0.19880320176272001</v>
      </c>
      <c r="AS9" s="17"/>
      <c r="AT9" s="17">
        <v>0.33831509301399298</v>
      </c>
      <c r="AU9" s="17">
        <v>0.23684991952461401</v>
      </c>
      <c r="AV9" s="17"/>
      <c r="AW9" s="17">
        <v>0.36433960909296198</v>
      </c>
      <c r="AX9" s="17">
        <v>0.27386159325630399</v>
      </c>
      <c r="AY9" s="17"/>
      <c r="AZ9" s="17">
        <v>0.495401750424804</v>
      </c>
      <c r="BA9" s="17">
        <v>0.15421629119743999</v>
      </c>
    </row>
    <row r="10" spans="2:53" ht="43.5" x14ac:dyDescent="0.35">
      <c r="B10" s="18" t="s">
        <v>139</v>
      </c>
      <c r="C10" s="17">
        <v>0.47099582964123998</v>
      </c>
      <c r="D10" s="17">
        <v>0.49318034401724098</v>
      </c>
      <c r="E10" s="17">
        <v>0.44869559721146002</v>
      </c>
      <c r="F10" s="17"/>
      <c r="G10" s="17">
        <v>0.404157282241213</v>
      </c>
      <c r="H10" s="17">
        <v>0.51594802495388903</v>
      </c>
      <c r="I10" s="17">
        <v>0.46323024633394</v>
      </c>
      <c r="J10" s="17">
        <v>0.47577522078408102</v>
      </c>
      <c r="K10" s="17">
        <v>0.450656813443291</v>
      </c>
      <c r="L10" s="17">
        <v>0.44077164935187602</v>
      </c>
      <c r="M10" s="17"/>
      <c r="N10" s="17">
        <v>0.50790692022494</v>
      </c>
      <c r="O10" s="17">
        <v>0.45132164660277901</v>
      </c>
      <c r="P10" s="17">
        <v>0.336786015189868</v>
      </c>
      <c r="Q10" s="17">
        <v>0.24525446571085399</v>
      </c>
      <c r="R10" s="17"/>
      <c r="S10" s="17">
        <v>0.465555529283873</v>
      </c>
      <c r="T10" s="17">
        <v>0.48296869325519198</v>
      </c>
      <c r="U10" s="17">
        <v>0.43383337086989998</v>
      </c>
      <c r="V10" s="17">
        <v>0.44582492224849501</v>
      </c>
      <c r="W10" s="17">
        <v>0.44422659677238902</v>
      </c>
      <c r="X10" s="17">
        <v>0.50764674033972002</v>
      </c>
      <c r="Y10" s="17">
        <v>0.48211299922252498</v>
      </c>
      <c r="Z10" s="17">
        <v>0.384470839890797</v>
      </c>
      <c r="AA10" s="17">
        <v>0.52777195371752705</v>
      </c>
      <c r="AB10" s="17"/>
      <c r="AC10" s="17">
        <v>0.54569783141819905</v>
      </c>
      <c r="AD10" s="17">
        <v>0.350604800523732</v>
      </c>
      <c r="AE10" s="17">
        <v>0.52440998334018396</v>
      </c>
      <c r="AF10" s="17">
        <v>0.44576465453143999</v>
      </c>
      <c r="AG10" s="17">
        <v>0.44648532826125997</v>
      </c>
      <c r="AH10" s="17">
        <v>0.47022320469081902</v>
      </c>
      <c r="AI10" s="17">
        <v>0.49468387654565199</v>
      </c>
      <c r="AJ10" s="17">
        <v>0.464152443238596</v>
      </c>
      <c r="AK10" s="17">
        <v>0.47609220970565702</v>
      </c>
      <c r="AL10" s="17">
        <v>0.45342120045099799</v>
      </c>
      <c r="AM10" s="17"/>
      <c r="AN10" s="17">
        <v>0.499778292344006</v>
      </c>
      <c r="AO10" s="17">
        <v>0.43037042943782799</v>
      </c>
      <c r="AP10" s="17"/>
      <c r="AQ10" s="17">
        <v>0.48986826364535402</v>
      </c>
      <c r="AR10" s="17">
        <v>0.44648978391201699</v>
      </c>
      <c r="AS10" s="17"/>
      <c r="AT10" s="17">
        <v>0.48419574666084902</v>
      </c>
      <c r="AU10" s="17">
        <v>0.39802261722944399</v>
      </c>
      <c r="AV10" s="17"/>
      <c r="AW10" s="17">
        <v>0.41492993207943901</v>
      </c>
      <c r="AX10" s="17">
        <v>0.53771999357751599</v>
      </c>
      <c r="AY10" s="17"/>
      <c r="AZ10" s="17">
        <v>0.460916152507794</v>
      </c>
      <c r="BA10" s="17">
        <v>0.48083696603403497</v>
      </c>
    </row>
    <row r="11" spans="2:53" ht="58" x14ac:dyDescent="0.35">
      <c r="B11" s="18" t="s">
        <v>140</v>
      </c>
      <c r="C11" s="17">
        <v>0.15502485153790199</v>
      </c>
      <c r="D11" s="17">
        <v>0.13956774399282601</v>
      </c>
      <c r="E11" s="17">
        <v>0.170261221673082</v>
      </c>
      <c r="F11" s="17"/>
      <c r="G11" s="17">
        <v>0.17064822316734801</v>
      </c>
      <c r="H11" s="17">
        <v>0.12581063444335999</v>
      </c>
      <c r="I11" s="17">
        <v>0.116605993379607</v>
      </c>
      <c r="J11" s="17">
        <v>0.16222976471280501</v>
      </c>
      <c r="K11" s="17">
        <v>0.21287866239020301</v>
      </c>
      <c r="L11" s="17">
        <v>0.23204595640328499</v>
      </c>
      <c r="M11" s="17"/>
      <c r="N11" s="17">
        <v>0.125279093189791</v>
      </c>
      <c r="O11" s="17">
        <v>0.22602374677053999</v>
      </c>
      <c r="P11" s="17">
        <v>0.25186324194856402</v>
      </c>
      <c r="Q11" s="17">
        <v>0.220563545233502</v>
      </c>
      <c r="R11" s="17"/>
      <c r="S11" s="17">
        <v>0.147565446924528</v>
      </c>
      <c r="T11" s="17">
        <v>0.166909964353637</v>
      </c>
      <c r="U11" s="17">
        <v>0.19473465016987301</v>
      </c>
      <c r="V11" s="17">
        <v>0.170438197255007</v>
      </c>
      <c r="W11" s="17">
        <v>0.14949667559768801</v>
      </c>
      <c r="X11" s="17">
        <v>0.11973347320432701</v>
      </c>
      <c r="Y11" s="17">
        <v>0.16828246126042401</v>
      </c>
      <c r="Z11" s="17">
        <v>0.106224721209056</v>
      </c>
      <c r="AA11" s="17">
        <v>0.14561944746359501</v>
      </c>
      <c r="AB11" s="17"/>
      <c r="AC11" s="17">
        <v>0.16794380803784001</v>
      </c>
      <c r="AD11" s="17">
        <v>0.20102551541022201</v>
      </c>
      <c r="AE11" s="17">
        <v>9.8035598960598505E-2</v>
      </c>
      <c r="AF11" s="17">
        <v>0.12749503889404301</v>
      </c>
      <c r="AG11" s="17">
        <v>0.171657052690491</v>
      </c>
      <c r="AH11" s="17">
        <v>0.16892921766211699</v>
      </c>
      <c r="AI11" s="17">
        <v>0.16078431946635299</v>
      </c>
      <c r="AJ11" s="17">
        <v>0.14860036614250599</v>
      </c>
      <c r="AK11" s="17">
        <v>7.2941807977535703E-2</v>
      </c>
      <c r="AL11" s="17">
        <v>0.22091190047289599</v>
      </c>
      <c r="AM11" s="17"/>
      <c r="AN11" s="17">
        <v>6.3330486660667498E-2</v>
      </c>
      <c r="AO11" s="17">
        <v>0.27579148715811702</v>
      </c>
      <c r="AP11" s="17"/>
      <c r="AQ11" s="17">
        <v>8.1416997580796902E-2</v>
      </c>
      <c r="AR11" s="17">
        <v>0.25268273628603799</v>
      </c>
      <c r="AS11" s="17"/>
      <c r="AT11" s="17">
        <v>0.142159539572974</v>
      </c>
      <c r="AU11" s="17">
        <v>0.229741546696558</v>
      </c>
      <c r="AV11" s="17"/>
      <c r="AW11" s="17">
        <v>0.151119407303936</v>
      </c>
      <c r="AX11" s="17">
        <v>0.16077639860277301</v>
      </c>
      <c r="AY11" s="17"/>
      <c r="AZ11" s="17">
        <v>3.9113492607627198E-2</v>
      </c>
      <c r="BA11" s="17">
        <v>0.26819310857680401</v>
      </c>
    </row>
    <row r="12" spans="2:53" ht="43.5" x14ac:dyDescent="0.35">
      <c r="B12" s="18" t="s">
        <v>141</v>
      </c>
      <c r="C12" s="17">
        <v>4.1200784008840703E-2</v>
      </c>
      <c r="D12" s="17">
        <v>3.0902785422059199E-2</v>
      </c>
      <c r="E12" s="17">
        <v>5.1535849270633399E-2</v>
      </c>
      <c r="F12" s="17"/>
      <c r="G12" s="17">
        <v>1.48203445215418E-2</v>
      </c>
      <c r="H12" s="17">
        <v>8.5851772573238908E-3</v>
      </c>
      <c r="I12" s="17">
        <v>3.0416966339871399E-2</v>
      </c>
      <c r="J12" s="17">
        <v>4.9505680859954299E-2</v>
      </c>
      <c r="K12" s="17">
        <v>8.9548871440158107E-2</v>
      </c>
      <c r="L12" s="17">
        <v>7.0418922653735103E-2</v>
      </c>
      <c r="M12" s="17"/>
      <c r="N12" s="17">
        <v>2.46649051718505E-2</v>
      </c>
      <c r="O12" s="17">
        <v>6.8858702865381802E-2</v>
      </c>
      <c r="P12" s="17">
        <v>0.10535880334509</v>
      </c>
      <c r="Q12" s="17">
        <v>7.8982348122738397E-2</v>
      </c>
      <c r="R12" s="17"/>
      <c r="S12" s="17">
        <v>2.6324386489473099E-2</v>
      </c>
      <c r="T12" s="17">
        <v>4.5315854138700998E-2</v>
      </c>
      <c r="U12" s="17">
        <v>7.0795014138420195E-2</v>
      </c>
      <c r="V12" s="17">
        <v>3.6068390049335902E-2</v>
      </c>
      <c r="W12" s="17">
        <v>4.4687151049887103E-2</v>
      </c>
      <c r="X12" s="17">
        <v>3.9286457677129703E-2</v>
      </c>
      <c r="Y12" s="17">
        <v>1.9150726092036E-2</v>
      </c>
      <c r="Z12" s="17">
        <v>7.5270783571189506E-2</v>
      </c>
      <c r="AA12" s="17">
        <v>3.8991491194241001E-2</v>
      </c>
      <c r="AB12" s="17"/>
      <c r="AC12" s="17">
        <v>1.0176274560148101E-2</v>
      </c>
      <c r="AD12" s="17">
        <v>0.121679513989153</v>
      </c>
      <c r="AE12" s="17">
        <v>1.26163477232486E-2</v>
      </c>
      <c r="AF12" s="17">
        <v>6.7142876231204998E-3</v>
      </c>
      <c r="AG12" s="17">
        <v>6.0649187847814597E-2</v>
      </c>
      <c r="AH12" s="17">
        <v>1.32295530034714E-2</v>
      </c>
      <c r="AI12" s="17">
        <v>5.7325574924333898E-2</v>
      </c>
      <c r="AJ12" s="17">
        <v>0</v>
      </c>
      <c r="AK12" s="17">
        <v>1.7188360094216999E-2</v>
      </c>
      <c r="AL12" s="17">
        <v>6.4939690254336394E-2</v>
      </c>
      <c r="AM12" s="17"/>
      <c r="AN12" s="17">
        <v>9.2229592826751795E-3</v>
      </c>
      <c r="AO12" s="17">
        <v>8.1397612889308801E-2</v>
      </c>
      <c r="AP12" s="17"/>
      <c r="AQ12" s="17">
        <v>1.0325995276394899E-2</v>
      </c>
      <c r="AR12" s="17">
        <v>8.4941634508358302E-2</v>
      </c>
      <c r="AS12" s="17"/>
      <c r="AT12" s="17">
        <v>3.1494534345180403E-2</v>
      </c>
      <c r="AU12" s="17">
        <v>9.7565919552904806E-2</v>
      </c>
      <c r="AV12" s="17"/>
      <c r="AW12" s="17">
        <v>5.4190790728638701E-2</v>
      </c>
      <c r="AX12" s="17">
        <v>2.5781346774565499E-2</v>
      </c>
      <c r="AY12" s="17"/>
      <c r="AZ12" s="17">
        <v>4.07024825333154E-3</v>
      </c>
      <c r="BA12" s="17">
        <v>7.7452606549367503E-2</v>
      </c>
    </row>
    <row r="13" spans="2:53" x14ac:dyDescent="0.35">
      <c r="B13" s="18" t="s">
        <v>69</v>
      </c>
      <c r="C13" s="19">
        <v>1.00122677277067E-2</v>
      </c>
      <c r="D13" s="19">
        <v>4.5818589386435798E-3</v>
      </c>
      <c r="E13" s="19">
        <v>1.54516840997814E-2</v>
      </c>
      <c r="F13" s="19"/>
      <c r="G13" s="19">
        <v>1.1240376978974599E-2</v>
      </c>
      <c r="H13" s="19">
        <v>7.3778807421369897E-3</v>
      </c>
      <c r="I13" s="19">
        <v>5.5277097637285704E-3</v>
      </c>
      <c r="J13" s="19">
        <v>4.0610318356775E-3</v>
      </c>
      <c r="K13" s="19">
        <v>1.54510004263071E-2</v>
      </c>
      <c r="L13" s="19">
        <v>3.9649069190042498E-2</v>
      </c>
      <c r="M13" s="19"/>
      <c r="N13" s="19">
        <v>4.5000226551911403E-3</v>
      </c>
      <c r="O13" s="19">
        <v>3.6035275854892197E-2</v>
      </c>
      <c r="P13" s="19">
        <v>1.0266286522533899E-2</v>
      </c>
      <c r="Q13" s="19">
        <v>4.2601953976037998E-2</v>
      </c>
      <c r="R13" s="19"/>
      <c r="S13" s="19">
        <v>6.9507694665987699E-3</v>
      </c>
      <c r="T13" s="19">
        <v>1.8604788932967801E-2</v>
      </c>
      <c r="U13" s="19">
        <v>7.6197278289039097E-3</v>
      </c>
      <c r="V13" s="19">
        <v>5.7102714420497703E-3</v>
      </c>
      <c r="W13" s="19">
        <v>2.02118564957415E-2</v>
      </c>
      <c r="X13" s="19">
        <v>9.8216156282600296E-3</v>
      </c>
      <c r="Y13" s="19">
        <v>1.06756209722032E-2</v>
      </c>
      <c r="Z13" s="19">
        <v>0</v>
      </c>
      <c r="AA13" s="19">
        <v>5.1084041061452597E-3</v>
      </c>
      <c r="AB13" s="19"/>
      <c r="AC13" s="19">
        <v>2.1296693403109399E-3</v>
      </c>
      <c r="AD13" s="19">
        <v>5.04773760159756E-3</v>
      </c>
      <c r="AE13" s="19">
        <v>3.5729172468197301E-3</v>
      </c>
      <c r="AF13" s="19">
        <v>0</v>
      </c>
      <c r="AG13" s="19">
        <v>0</v>
      </c>
      <c r="AH13" s="19">
        <v>3.9057475921006501E-2</v>
      </c>
      <c r="AI13" s="19">
        <v>7.7821716269838104E-3</v>
      </c>
      <c r="AJ13" s="19">
        <v>1.54325733402367E-2</v>
      </c>
      <c r="AK13" s="19">
        <v>0</v>
      </c>
      <c r="AL13" s="19">
        <v>0</v>
      </c>
      <c r="AM13" s="19"/>
      <c r="AN13" s="19">
        <v>0</v>
      </c>
      <c r="AO13" s="19">
        <v>2.1460407952463199E-2</v>
      </c>
      <c r="AP13" s="19"/>
      <c r="AQ13" s="19">
        <v>3.1260704566630198E-3</v>
      </c>
      <c r="AR13" s="19">
        <v>1.7082643530866699E-2</v>
      </c>
      <c r="AS13" s="19"/>
      <c r="AT13" s="19">
        <v>3.8350864070030399E-3</v>
      </c>
      <c r="AU13" s="19">
        <v>3.7819996996479199E-2</v>
      </c>
      <c r="AV13" s="19"/>
      <c r="AW13" s="19">
        <v>1.54202607950246E-2</v>
      </c>
      <c r="AX13" s="19">
        <v>1.8606677888406201E-3</v>
      </c>
      <c r="AY13" s="19"/>
      <c r="AZ13" s="19">
        <v>4.9835620644299804E-4</v>
      </c>
      <c r="BA13" s="19">
        <v>1.93010276423532E-2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4" t="s">
        <v>153</v>
      </c>
      <c r="E2" s="30"/>
      <c r="F2" s="30"/>
      <c r="G2" s="30"/>
      <c r="H2" s="30"/>
      <c r="I2" s="30"/>
    </row>
    <row r="6" spans="2:9" ht="50" customHeight="1" x14ac:dyDescent="0.35">
      <c r="B6" s="20" t="s">
        <v>14</v>
      </c>
      <c r="C6" s="20" t="s">
        <v>143</v>
      </c>
      <c r="D6" s="20" t="s">
        <v>144</v>
      </c>
      <c r="E6" s="20" t="s">
        <v>145</v>
      </c>
      <c r="F6" s="20" t="s">
        <v>146</v>
      </c>
      <c r="G6" s="20" t="s">
        <v>147</v>
      </c>
      <c r="H6" s="20" t="s">
        <v>148</v>
      </c>
    </row>
    <row r="7" spans="2:9" ht="43.5" x14ac:dyDescent="0.35">
      <c r="B7" s="18" t="s">
        <v>149</v>
      </c>
      <c r="C7" s="17">
        <v>0.23024245598246301</v>
      </c>
      <c r="D7" s="17">
        <v>0.283417420081574</v>
      </c>
      <c r="E7" s="17">
        <v>0.342268710590234</v>
      </c>
      <c r="F7" s="17">
        <v>0.32556453536765501</v>
      </c>
      <c r="G7" s="17">
        <v>0.39661691394123599</v>
      </c>
      <c r="H7" s="17">
        <v>0.331313832319933</v>
      </c>
    </row>
    <row r="8" spans="2:9" ht="43.5" x14ac:dyDescent="0.35">
      <c r="B8" s="18" t="s">
        <v>150</v>
      </c>
      <c r="C8" s="17">
        <v>0.32619961056410601</v>
      </c>
      <c r="D8" s="17">
        <v>0.35648668605225298</v>
      </c>
      <c r="E8" s="17">
        <v>0.34557539065995502</v>
      </c>
      <c r="F8" s="17">
        <v>0.32889212523903399</v>
      </c>
      <c r="G8" s="17">
        <v>0.271367919574237</v>
      </c>
      <c r="H8" s="17">
        <v>0.34601113476901102</v>
      </c>
    </row>
    <row r="9" spans="2:9" ht="29" x14ac:dyDescent="0.35">
      <c r="B9" s="18" t="s">
        <v>151</v>
      </c>
      <c r="C9" s="17">
        <v>0.234941892062422</v>
      </c>
      <c r="D9" s="17">
        <v>0.19924824693736301</v>
      </c>
      <c r="E9" s="17">
        <v>0.156142576351923</v>
      </c>
      <c r="F9" s="17">
        <v>0.165803003529849</v>
      </c>
      <c r="G9" s="17">
        <v>0.147614164693982</v>
      </c>
      <c r="H9" s="17">
        <v>0.16970680209853001</v>
      </c>
    </row>
    <row r="10" spans="2:9" ht="29" x14ac:dyDescent="0.35">
      <c r="B10" s="18" t="s">
        <v>152</v>
      </c>
      <c r="C10" s="17">
        <v>0.17066346491377299</v>
      </c>
      <c r="D10" s="17">
        <v>0.123431402662644</v>
      </c>
      <c r="E10" s="17">
        <v>0.12882534936250201</v>
      </c>
      <c r="F10" s="17">
        <v>0.153637606007826</v>
      </c>
      <c r="G10" s="17">
        <v>0.15672226019009</v>
      </c>
      <c r="H10" s="17">
        <v>0.125926149257475</v>
      </c>
    </row>
    <row r="11" spans="2:9" x14ac:dyDescent="0.35">
      <c r="B11" s="18" t="s">
        <v>69</v>
      </c>
      <c r="C11" s="17">
        <v>3.7952576477236301E-2</v>
      </c>
      <c r="D11" s="17">
        <v>3.7416244266165903E-2</v>
      </c>
      <c r="E11" s="17">
        <v>2.7187973035384599E-2</v>
      </c>
      <c r="F11" s="17">
        <v>2.6102729855635599E-2</v>
      </c>
      <c r="G11" s="17">
        <v>2.7678741600455199E-2</v>
      </c>
      <c r="H11" s="17">
        <v>2.7042081555050501E-2</v>
      </c>
    </row>
    <row r="12" spans="2:9" x14ac:dyDescent="0.35">
      <c r="B12" s="16"/>
      <c r="C12" s="16"/>
      <c r="D12" s="16"/>
      <c r="E12" s="16"/>
      <c r="F12" s="16"/>
      <c r="G12" s="16"/>
      <c r="H12" s="16"/>
    </row>
    <row r="13" spans="2:9" x14ac:dyDescent="0.35">
      <c r="B13" t="s">
        <v>73</v>
      </c>
    </row>
    <row r="14" spans="2:9" x14ac:dyDescent="0.35">
      <c r="B14" t="s">
        <v>74</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0.23024245598246301</v>
      </c>
      <c r="D9" s="17">
        <v>0.23259784957521701</v>
      </c>
      <c r="E9" s="17">
        <v>0.227554746965211</v>
      </c>
      <c r="F9" s="17"/>
      <c r="G9" s="17">
        <v>0.336440836950685</v>
      </c>
      <c r="H9" s="17">
        <v>0.28685748880392797</v>
      </c>
      <c r="I9" s="17">
        <v>0.27099989677873998</v>
      </c>
      <c r="J9" s="17">
        <v>0.21807772978120299</v>
      </c>
      <c r="K9" s="17">
        <v>0.12551944953256899</v>
      </c>
      <c r="L9" s="17">
        <v>9.4804373013583507E-2</v>
      </c>
      <c r="M9" s="17"/>
      <c r="N9" s="17">
        <v>0.23856885844707701</v>
      </c>
      <c r="O9" s="17">
        <v>0.17240340578184701</v>
      </c>
      <c r="P9" s="17">
        <v>0.23837790171147299</v>
      </c>
      <c r="Q9" s="17">
        <v>0.22342746941019501</v>
      </c>
      <c r="R9" s="17"/>
      <c r="S9" s="17">
        <v>0.25315771661650099</v>
      </c>
      <c r="T9" s="17">
        <v>0.17771893176057199</v>
      </c>
      <c r="U9" s="17">
        <v>0.23003542141355501</v>
      </c>
      <c r="V9" s="17">
        <v>0.20036135277636899</v>
      </c>
      <c r="W9" s="17">
        <v>0.31707349118887501</v>
      </c>
      <c r="X9" s="17">
        <v>0.21937252403314</v>
      </c>
      <c r="Y9" s="17">
        <v>0.224024554226642</v>
      </c>
      <c r="Z9" s="17">
        <v>0.35385618194440499</v>
      </c>
      <c r="AA9" s="17">
        <v>0.19780098825169101</v>
      </c>
      <c r="AB9" s="17"/>
      <c r="AC9" s="17">
        <v>0.21292057875077</v>
      </c>
      <c r="AD9" s="17">
        <v>0.14440911544923199</v>
      </c>
      <c r="AE9" s="17">
        <v>0.239427314448898</v>
      </c>
      <c r="AF9" s="17">
        <v>0.31668691317042003</v>
      </c>
      <c r="AG9" s="17">
        <v>0.23271794694237799</v>
      </c>
      <c r="AH9" s="17">
        <v>0.164140339015903</v>
      </c>
      <c r="AI9" s="17">
        <v>0.20665180473795</v>
      </c>
      <c r="AJ9" s="17">
        <v>0.19875232143048799</v>
      </c>
      <c r="AK9" s="17">
        <v>0.18504880617816299</v>
      </c>
      <c r="AL9" s="17">
        <v>0.18914467854071701</v>
      </c>
      <c r="AM9" s="17"/>
      <c r="AN9" s="17">
        <v>0.29336596065037401</v>
      </c>
      <c r="AO9" s="17">
        <v>0.15092329402905899</v>
      </c>
      <c r="AP9" s="17"/>
      <c r="AQ9" s="17">
        <v>0.28893151915440801</v>
      </c>
      <c r="AR9" s="17">
        <v>0.154046966079571</v>
      </c>
      <c r="AS9" s="17"/>
      <c r="AT9" s="17">
        <v>0.241590441709187</v>
      </c>
      <c r="AU9" s="17">
        <v>0.173811692405483</v>
      </c>
      <c r="AV9" s="17"/>
      <c r="AW9" s="17">
        <v>0.26407152982151599</v>
      </c>
      <c r="AX9" s="17">
        <v>0.18942378891461001</v>
      </c>
      <c r="AY9" s="17"/>
      <c r="AZ9" s="17">
        <v>0.32409235863447799</v>
      </c>
      <c r="BA9" s="17">
        <v>0.13861355951867299</v>
      </c>
    </row>
    <row r="10" spans="2:53" ht="43.5" x14ac:dyDescent="0.35">
      <c r="B10" s="18" t="s">
        <v>150</v>
      </c>
      <c r="C10" s="17">
        <v>0.32619961056410601</v>
      </c>
      <c r="D10" s="17">
        <v>0.34269959900634001</v>
      </c>
      <c r="E10" s="17">
        <v>0.30999309230545502</v>
      </c>
      <c r="F10" s="17"/>
      <c r="G10" s="17">
        <v>0.15983640291468401</v>
      </c>
      <c r="H10" s="17">
        <v>0.35624523084395798</v>
      </c>
      <c r="I10" s="17">
        <v>0.38218633958032999</v>
      </c>
      <c r="J10" s="17">
        <v>0.32980642084388301</v>
      </c>
      <c r="K10" s="17">
        <v>0.27043263120960498</v>
      </c>
      <c r="L10" s="17">
        <v>0.245205905929992</v>
      </c>
      <c r="M10" s="17"/>
      <c r="N10" s="17">
        <v>0.34534562965698101</v>
      </c>
      <c r="O10" s="17">
        <v>0.30809394648414901</v>
      </c>
      <c r="P10" s="17">
        <v>0.243395066612939</v>
      </c>
      <c r="Q10" s="17">
        <v>0.29739376326242201</v>
      </c>
      <c r="R10" s="17"/>
      <c r="S10" s="17">
        <v>0.35120783709169501</v>
      </c>
      <c r="T10" s="17">
        <v>0.33271266894228102</v>
      </c>
      <c r="U10" s="17">
        <v>0.26494925252899598</v>
      </c>
      <c r="V10" s="17">
        <v>0.36089579677483602</v>
      </c>
      <c r="W10" s="17">
        <v>0.29686163691493</v>
      </c>
      <c r="X10" s="17">
        <v>0.3450290350288</v>
      </c>
      <c r="Y10" s="17">
        <v>0.29011530539547198</v>
      </c>
      <c r="Z10" s="17">
        <v>0.304971953703429</v>
      </c>
      <c r="AA10" s="17">
        <v>0.346653094835289</v>
      </c>
      <c r="AB10" s="17"/>
      <c r="AC10" s="17">
        <v>0.27331792421737899</v>
      </c>
      <c r="AD10" s="17">
        <v>0.33007244169114702</v>
      </c>
      <c r="AE10" s="17">
        <v>0.35687632116568402</v>
      </c>
      <c r="AF10" s="17">
        <v>0.39205663913540401</v>
      </c>
      <c r="AG10" s="17">
        <v>0.19312898530257999</v>
      </c>
      <c r="AH10" s="17">
        <v>0.31266377608930301</v>
      </c>
      <c r="AI10" s="17">
        <v>0.33871463919703598</v>
      </c>
      <c r="AJ10" s="17">
        <v>0.28592997514725499</v>
      </c>
      <c r="AK10" s="17">
        <v>0.42942729339119601</v>
      </c>
      <c r="AL10" s="17">
        <v>0.30705885011723999</v>
      </c>
      <c r="AM10" s="17"/>
      <c r="AN10" s="17">
        <v>0.373868922293908</v>
      </c>
      <c r="AO10" s="17">
        <v>0.26607680586389998</v>
      </c>
      <c r="AP10" s="17"/>
      <c r="AQ10" s="17">
        <v>0.36170170761655901</v>
      </c>
      <c r="AR10" s="17">
        <v>0.28371285057581203</v>
      </c>
      <c r="AS10" s="17"/>
      <c r="AT10" s="17">
        <v>0.34343722260659199</v>
      </c>
      <c r="AU10" s="17">
        <v>0.22454415326404101</v>
      </c>
      <c r="AV10" s="17"/>
      <c r="AW10" s="17">
        <v>0.31158692633788598</v>
      </c>
      <c r="AX10" s="17">
        <v>0.34395887787735202</v>
      </c>
      <c r="AY10" s="17"/>
      <c r="AZ10" s="17">
        <v>0.38333733077847798</v>
      </c>
      <c r="BA10" s="17">
        <v>0.270414083869293</v>
      </c>
    </row>
    <row r="11" spans="2:53" ht="29" x14ac:dyDescent="0.35">
      <c r="B11" s="18" t="s">
        <v>151</v>
      </c>
      <c r="C11" s="17">
        <v>0.234941892062422</v>
      </c>
      <c r="D11" s="17">
        <v>0.242964712655837</v>
      </c>
      <c r="E11" s="17">
        <v>0.227130440266408</v>
      </c>
      <c r="F11" s="17"/>
      <c r="G11" s="17">
        <v>0.22008488102830501</v>
      </c>
      <c r="H11" s="17">
        <v>0.21219646151897101</v>
      </c>
      <c r="I11" s="17">
        <v>0.186081855492679</v>
      </c>
      <c r="J11" s="17">
        <v>0.230553982743428</v>
      </c>
      <c r="K11" s="17">
        <v>0.31687570184333202</v>
      </c>
      <c r="L11" s="17">
        <v>0.33738856170963999</v>
      </c>
      <c r="M11" s="17"/>
      <c r="N11" s="17">
        <v>0.23229953889942101</v>
      </c>
      <c r="O11" s="17">
        <v>0.24418360132907499</v>
      </c>
      <c r="P11" s="17">
        <v>0.23558375909062401</v>
      </c>
      <c r="Q11" s="17">
        <v>0.252957971949543</v>
      </c>
      <c r="R11" s="17"/>
      <c r="S11" s="17">
        <v>0.21724920611621401</v>
      </c>
      <c r="T11" s="17">
        <v>0.20974472416174</v>
      </c>
      <c r="U11" s="17">
        <v>0.262344849667978</v>
      </c>
      <c r="V11" s="17">
        <v>0.262594385666645</v>
      </c>
      <c r="W11" s="17">
        <v>0.19418382680818699</v>
      </c>
      <c r="X11" s="17">
        <v>0.22559635332306099</v>
      </c>
      <c r="Y11" s="17">
        <v>0.242848340078029</v>
      </c>
      <c r="Z11" s="17">
        <v>0.20365392774690699</v>
      </c>
      <c r="AA11" s="17">
        <v>0.28464386588172402</v>
      </c>
      <c r="AB11" s="17"/>
      <c r="AC11" s="17">
        <v>0.29833928370600499</v>
      </c>
      <c r="AD11" s="17">
        <v>0.32304252104578601</v>
      </c>
      <c r="AE11" s="17">
        <v>0.23097882367380601</v>
      </c>
      <c r="AF11" s="17">
        <v>0.182067534207215</v>
      </c>
      <c r="AG11" s="17">
        <v>0.36093526069576798</v>
      </c>
      <c r="AH11" s="17">
        <v>0.22778103912554101</v>
      </c>
      <c r="AI11" s="17">
        <v>0.224518633103888</v>
      </c>
      <c r="AJ11" s="17">
        <v>0.31074805225556601</v>
      </c>
      <c r="AK11" s="17">
        <v>0.19325412847354301</v>
      </c>
      <c r="AL11" s="17">
        <v>0.26207811356389799</v>
      </c>
      <c r="AM11" s="17"/>
      <c r="AN11" s="17">
        <v>0.20944536570993899</v>
      </c>
      <c r="AO11" s="17">
        <v>0.27257147557474098</v>
      </c>
      <c r="AP11" s="17"/>
      <c r="AQ11" s="17">
        <v>0.20051105732788799</v>
      </c>
      <c r="AR11" s="17">
        <v>0.27704968139337199</v>
      </c>
      <c r="AS11" s="17"/>
      <c r="AT11" s="17">
        <v>0.23419415711133401</v>
      </c>
      <c r="AU11" s="17">
        <v>0.23796214359714499</v>
      </c>
      <c r="AV11" s="17"/>
      <c r="AW11" s="17">
        <v>0.225869790220602</v>
      </c>
      <c r="AX11" s="17">
        <v>0.24692291078916101</v>
      </c>
      <c r="AY11" s="17"/>
      <c r="AZ11" s="17">
        <v>0.18537251764799401</v>
      </c>
      <c r="BA11" s="17">
        <v>0.28333818175102798</v>
      </c>
    </row>
    <row r="12" spans="2:53" ht="29" x14ac:dyDescent="0.35">
      <c r="B12" s="18" t="s">
        <v>152</v>
      </c>
      <c r="C12" s="17">
        <v>0.17066346491377299</v>
      </c>
      <c r="D12" s="17">
        <v>0.14840853936526599</v>
      </c>
      <c r="E12" s="17">
        <v>0.19271172243111401</v>
      </c>
      <c r="F12" s="17"/>
      <c r="G12" s="17">
        <v>0.25266938096658298</v>
      </c>
      <c r="H12" s="17">
        <v>0.12048587235774399</v>
      </c>
      <c r="I12" s="17">
        <v>0.14316650354525601</v>
      </c>
      <c r="J12" s="17">
        <v>0.17303836809878201</v>
      </c>
      <c r="K12" s="17">
        <v>0.24859312090321101</v>
      </c>
      <c r="L12" s="17">
        <v>0.198914445639919</v>
      </c>
      <c r="M12" s="17"/>
      <c r="N12" s="17">
        <v>0.154024214025271</v>
      </c>
      <c r="O12" s="17">
        <v>0.21557644724386499</v>
      </c>
      <c r="P12" s="17">
        <v>0.21878476130669999</v>
      </c>
      <c r="Q12" s="17">
        <v>0.19035460609948601</v>
      </c>
      <c r="R12" s="17"/>
      <c r="S12" s="17">
        <v>0.14431140646496199</v>
      </c>
      <c r="T12" s="17">
        <v>0.225205428354634</v>
      </c>
      <c r="U12" s="17">
        <v>0.207369706453265</v>
      </c>
      <c r="V12" s="17">
        <v>0.145790347865067</v>
      </c>
      <c r="W12" s="17">
        <v>0.16510296741814501</v>
      </c>
      <c r="X12" s="17">
        <v>0.16869114804096799</v>
      </c>
      <c r="Y12" s="17">
        <v>0.181322060761725</v>
      </c>
      <c r="Z12" s="17">
        <v>0.124155025061902</v>
      </c>
      <c r="AA12" s="17">
        <v>0.14387340682673899</v>
      </c>
      <c r="AB12" s="17"/>
      <c r="AC12" s="17">
        <v>0.183792038162019</v>
      </c>
      <c r="AD12" s="17">
        <v>0.179907315725159</v>
      </c>
      <c r="AE12" s="17">
        <v>0.15161418294093801</v>
      </c>
      <c r="AF12" s="17">
        <v>8.9046823630604996E-2</v>
      </c>
      <c r="AG12" s="17">
        <v>0.184098141608946</v>
      </c>
      <c r="AH12" s="17">
        <v>0.237339319973848</v>
      </c>
      <c r="AI12" s="17">
        <v>0.18577842211342999</v>
      </c>
      <c r="AJ12" s="17">
        <v>0.15455864077572301</v>
      </c>
      <c r="AK12" s="17">
        <v>0.11814308393345101</v>
      </c>
      <c r="AL12" s="17">
        <v>0.184729918860977</v>
      </c>
      <c r="AM12" s="17"/>
      <c r="AN12" s="17">
        <v>0.10362472356131699</v>
      </c>
      <c r="AO12" s="17">
        <v>0.25237921172898897</v>
      </c>
      <c r="AP12" s="17"/>
      <c r="AQ12" s="17">
        <v>0.12633429607871199</v>
      </c>
      <c r="AR12" s="17">
        <v>0.230796274318948</v>
      </c>
      <c r="AS12" s="17"/>
      <c r="AT12" s="17">
        <v>0.15247033340528701</v>
      </c>
      <c r="AU12" s="17">
        <v>0.27451521499354697</v>
      </c>
      <c r="AV12" s="17"/>
      <c r="AW12" s="17">
        <v>0.165871565308223</v>
      </c>
      <c r="AX12" s="17">
        <v>0.17670697245079101</v>
      </c>
      <c r="AY12" s="17"/>
      <c r="AZ12" s="17">
        <v>9.7405331640489201E-2</v>
      </c>
      <c r="BA12" s="17">
        <v>0.242187906806031</v>
      </c>
    </row>
    <row r="13" spans="2:53" x14ac:dyDescent="0.35">
      <c r="B13" s="18" t="s">
        <v>69</v>
      </c>
      <c r="C13" s="19">
        <v>3.7952576477236301E-2</v>
      </c>
      <c r="D13" s="19">
        <v>3.3329299397340299E-2</v>
      </c>
      <c r="E13" s="19">
        <v>4.2609998031812701E-2</v>
      </c>
      <c r="F13" s="19"/>
      <c r="G13" s="19">
        <v>3.0968498139742801E-2</v>
      </c>
      <c r="H13" s="19">
        <v>2.4214946475398499E-2</v>
      </c>
      <c r="I13" s="19">
        <v>1.7565404602994699E-2</v>
      </c>
      <c r="J13" s="19">
        <v>4.8523498532704101E-2</v>
      </c>
      <c r="K13" s="19">
        <v>3.8579096511283897E-2</v>
      </c>
      <c r="L13" s="19">
        <v>0.123686713706865</v>
      </c>
      <c r="M13" s="19"/>
      <c r="N13" s="19">
        <v>2.9761758971249799E-2</v>
      </c>
      <c r="O13" s="19">
        <v>5.97425991610636E-2</v>
      </c>
      <c r="P13" s="19">
        <v>6.3858511278263502E-2</v>
      </c>
      <c r="Q13" s="19">
        <v>3.5866189278353999E-2</v>
      </c>
      <c r="R13" s="19"/>
      <c r="S13" s="19">
        <v>3.4073833710627902E-2</v>
      </c>
      <c r="T13" s="19">
        <v>5.4618246780773497E-2</v>
      </c>
      <c r="U13" s="19">
        <v>3.5300769936205803E-2</v>
      </c>
      <c r="V13" s="19">
        <v>3.0358116917083199E-2</v>
      </c>
      <c r="W13" s="19">
        <v>2.6778077669862999E-2</v>
      </c>
      <c r="X13" s="19">
        <v>4.1310939574030502E-2</v>
      </c>
      <c r="Y13" s="19">
        <v>6.1689739538131803E-2</v>
      </c>
      <c r="Z13" s="19">
        <v>1.3362911543357199E-2</v>
      </c>
      <c r="AA13" s="19">
        <v>2.7028644204558E-2</v>
      </c>
      <c r="AB13" s="19"/>
      <c r="AC13" s="19">
        <v>3.1630175163827601E-2</v>
      </c>
      <c r="AD13" s="19">
        <v>2.2568606088675398E-2</v>
      </c>
      <c r="AE13" s="19">
        <v>2.1103357770674801E-2</v>
      </c>
      <c r="AF13" s="19">
        <v>2.01420898563562E-2</v>
      </c>
      <c r="AG13" s="19">
        <v>2.9119665450328801E-2</v>
      </c>
      <c r="AH13" s="19">
        <v>5.8075525795406001E-2</v>
      </c>
      <c r="AI13" s="19">
        <v>4.4336500847695297E-2</v>
      </c>
      <c r="AJ13" s="19">
        <v>5.0011010390967198E-2</v>
      </c>
      <c r="AK13" s="19">
        <v>7.4126688023646706E-2</v>
      </c>
      <c r="AL13" s="19">
        <v>5.69884389171679E-2</v>
      </c>
      <c r="AM13" s="19"/>
      <c r="AN13" s="19">
        <v>1.9695027784461399E-2</v>
      </c>
      <c r="AO13" s="19">
        <v>5.8049212803310699E-2</v>
      </c>
      <c r="AP13" s="19"/>
      <c r="AQ13" s="19">
        <v>2.2521419822433102E-2</v>
      </c>
      <c r="AR13" s="19">
        <v>5.43942276322976E-2</v>
      </c>
      <c r="AS13" s="19"/>
      <c r="AT13" s="19">
        <v>2.8307845167599301E-2</v>
      </c>
      <c r="AU13" s="19">
        <v>8.9166795739784296E-2</v>
      </c>
      <c r="AV13" s="19"/>
      <c r="AW13" s="19">
        <v>3.2600188311772998E-2</v>
      </c>
      <c r="AX13" s="19">
        <v>4.2987449968086303E-2</v>
      </c>
      <c r="AY13" s="19"/>
      <c r="AZ13" s="19">
        <v>9.7924612985604807E-3</v>
      </c>
      <c r="BA13" s="19">
        <v>6.5446268054974596E-2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0.283417420081574</v>
      </c>
      <c r="D9" s="17">
        <v>0.29975015879267303</v>
      </c>
      <c r="E9" s="17">
        <v>0.26680020575562002</v>
      </c>
      <c r="F9" s="17"/>
      <c r="G9" s="17">
        <v>0.328764164924229</v>
      </c>
      <c r="H9" s="17">
        <v>0.37087132997132999</v>
      </c>
      <c r="I9" s="17">
        <v>0.32959786462631802</v>
      </c>
      <c r="J9" s="17">
        <v>0.27062916122740399</v>
      </c>
      <c r="K9" s="17">
        <v>0.15789277924061201</v>
      </c>
      <c r="L9" s="17">
        <v>0.122915805254039</v>
      </c>
      <c r="M9" s="17"/>
      <c r="N9" s="17">
        <v>0.294515277496326</v>
      </c>
      <c r="O9" s="17">
        <v>0.20685001038314799</v>
      </c>
      <c r="P9" s="17">
        <v>0.28139071443734198</v>
      </c>
      <c r="Q9" s="17">
        <v>0.31064910188387601</v>
      </c>
      <c r="R9" s="17"/>
      <c r="S9" s="17">
        <v>0.33496959827558198</v>
      </c>
      <c r="T9" s="17">
        <v>0.228926530055031</v>
      </c>
      <c r="U9" s="17">
        <v>0.22964847905694999</v>
      </c>
      <c r="V9" s="17">
        <v>0.30603481786458803</v>
      </c>
      <c r="W9" s="17">
        <v>0.33054806393194602</v>
      </c>
      <c r="X9" s="17">
        <v>0.25258554684304502</v>
      </c>
      <c r="Y9" s="17">
        <v>0.24741283820396801</v>
      </c>
      <c r="Z9" s="17">
        <v>0.358084293247656</v>
      </c>
      <c r="AA9" s="17">
        <v>0.29932053907186801</v>
      </c>
      <c r="AB9" s="17"/>
      <c r="AC9" s="17">
        <v>0.277392963525051</v>
      </c>
      <c r="AD9" s="17">
        <v>0.25352179457902102</v>
      </c>
      <c r="AE9" s="17">
        <v>0.25891825344657099</v>
      </c>
      <c r="AF9" s="17">
        <v>0.35912879294121403</v>
      </c>
      <c r="AG9" s="17">
        <v>0.329061505247498</v>
      </c>
      <c r="AH9" s="17">
        <v>0.29664402572572901</v>
      </c>
      <c r="AI9" s="17">
        <v>0.24485121873716501</v>
      </c>
      <c r="AJ9" s="17">
        <v>0.31334343627981698</v>
      </c>
      <c r="AK9" s="17">
        <v>0.3613485350001</v>
      </c>
      <c r="AL9" s="17">
        <v>0.19347538304119</v>
      </c>
      <c r="AM9" s="17"/>
      <c r="AN9" s="17">
        <v>0.37102776805180898</v>
      </c>
      <c r="AO9" s="17">
        <v>0.17459257330427899</v>
      </c>
      <c r="AP9" s="17"/>
      <c r="AQ9" s="17">
        <v>0.35548826482146001</v>
      </c>
      <c r="AR9" s="17">
        <v>0.19184312411247401</v>
      </c>
      <c r="AS9" s="17"/>
      <c r="AT9" s="17">
        <v>0.30017044384198599</v>
      </c>
      <c r="AU9" s="17">
        <v>0.19353592103213599</v>
      </c>
      <c r="AV9" s="17"/>
      <c r="AW9" s="17">
        <v>0.31708731503616799</v>
      </c>
      <c r="AX9" s="17">
        <v>0.24053104940103201</v>
      </c>
      <c r="AY9" s="17"/>
      <c r="AZ9" s="17">
        <v>0.39566272389780499</v>
      </c>
      <c r="BA9" s="17">
        <v>0.17382845907796801</v>
      </c>
    </row>
    <row r="10" spans="2:53" ht="43.5" x14ac:dyDescent="0.35">
      <c r="B10" s="18" t="s">
        <v>150</v>
      </c>
      <c r="C10" s="17">
        <v>0.35648668605225298</v>
      </c>
      <c r="D10" s="17">
        <v>0.35671255248762201</v>
      </c>
      <c r="E10" s="17">
        <v>0.35658153771066298</v>
      </c>
      <c r="F10" s="17"/>
      <c r="G10" s="17">
        <v>0.32514040012118001</v>
      </c>
      <c r="H10" s="17">
        <v>0.36564853784042201</v>
      </c>
      <c r="I10" s="17">
        <v>0.40146921337695401</v>
      </c>
      <c r="J10" s="17">
        <v>0.36361014561495703</v>
      </c>
      <c r="K10" s="17">
        <v>0.29701517834866198</v>
      </c>
      <c r="L10" s="17">
        <v>0.28437906524097101</v>
      </c>
      <c r="M10" s="17"/>
      <c r="N10" s="17">
        <v>0.36814331660122801</v>
      </c>
      <c r="O10" s="17">
        <v>0.363336879008123</v>
      </c>
      <c r="P10" s="17">
        <v>0.31125655342134201</v>
      </c>
      <c r="Q10" s="17">
        <v>0.261500092661339</v>
      </c>
      <c r="R10" s="17"/>
      <c r="S10" s="17">
        <v>0.327220151199487</v>
      </c>
      <c r="T10" s="17">
        <v>0.33594560508319299</v>
      </c>
      <c r="U10" s="17">
        <v>0.38888888679252898</v>
      </c>
      <c r="V10" s="17">
        <v>0.351571998623805</v>
      </c>
      <c r="W10" s="17">
        <v>0.381801431680238</v>
      </c>
      <c r="X10" s="17">
        <v>0.40988176096392498</v>
      </c>
      <c r="Y10" s="17">
        <v>0.32197869305025201</v>
      </c>
      <c r="Z10" s="17">
        <v>0.38514942989762901</v>
      </c>
      <c r="AA10" s="17">
        <v>0.35389665926376201</v>
      </c>
      <c r="AB10" s="17"/>
      <c r="AC10" s="17">
        <v>0.32740680122884203</v>
      </c>
      <c r="AD10" s="17">
        <v>0.35485627410616699</v>
      </c>
      <c r="AE10" s="17">
        <v>0.40596179810649802</v>
      </c>
      <c r="AF10" s="17">
        <v>0.40589758570127399</v>
      </c>
      <c r="AG10" s="17">
        <v>0.41184661463480599</v>
      </c>
      <c r="AH10" s="17">
        <v>0.27767224535607099</v>
      </c>
      <c r="AI10" s="17">
        <v>0.37640554307440699</v>
      </c>
      <c r="AJ10" s="17">
        <v>0.35199656861758799</v>
      </c>
      <c r="AK10" s="17">
        <v>0.28727800886250798</v>
      </c>
      <c r="AL10" s="17">
        <v>0.35365927795274199</v>
      </c>
      <c r="AM10" s="17"/>
      <c r="AN10" s="17">
        <v>0.39746735641053899</v>
      </c>
      <c r="AO10" s="17">
        <v>0.30914237932345301</v>
      </c>
      <c r="AP10" s="17"/>
      <c r="AQ10" s="17">
        <v>0.39828440253615799</v>
      </c>
      <c r="AR10" s="17">
        <v>0.30435112496891797</v>
      </c>
      <c r="AS10" s="17"/>
      <c r="AT10" s="17">
        <v>0.36846384902859602</v>
      </c>
      <c r="AU10" s="17">
        <v>0.29750048646063798</v>
      </c>
      <c r="AV10" s="17"/>
      <c r="AW10" s="17">
        <v>0.34453413212783901</v>
      </c>
      <c r="AX10" s="17">
        <v>0.37330305056907498</v>
      </c>
      <c r="AY10" s="17"/>
      <c r="AZ10" s="17">
        <v>0.39973313065724397</v>
      </c>
      <c r="BA10" s="17">
        <v>0.314263690788947</v>
      </c>
    </row>
    <row r="11" spans="2:53" ht="29" x14ac:dyDescent="0.35">
      <c r="B11" s="18" t="s">
        <v>151</v>
      </c>
      <c r="C11" s="17">
        <v>0.19924824693736301</v>
      </c>
      <c r="D11" s="17">
        <v>0.211541171547909</v>
      </c>
      <c r="E11" s="17">
        <v>0.18713457892198401</v>
      </c>
      <c r="F11" s="17"/>
      <c r="G11" s="17">
        <v>0.22988528814349901</v>
      </c>
      <c r="H11" s="17">
        <v>0.17103603810710299</v>
      </c>
      <c r="I11" s="17">
        <v>0.156437467477997</v>
      </c>
      <c r="J11" s="17">
        <v>0.19542971154723399</v>
      </c>
      <c r="K11" s="17">
        <v>0.281634805194793</v>
      </c>
      <c r="L11" s="17">
        <v>0.26315173024281402</v>
      </c>
      <c r="M11" s="17"/>
      <c r="N11" s="17">
        <v>0.20639571398352199</v>
      </c>
      <c r="O11" s="17">
        <v>0.18963476431985801</v>
      </c>
      <c r="P11" s="17">
        <v>0.17247723274000001</v>
      </c>
      <c r="Q11" s="17">
        <v>0.17828590365548</v>
      </c>
      <c r="R11" s="17"/>
      <c r="S11" s="17">
        <v>0.19258150444764399</v>
      </c>
      <c r="T11" s="17">
        <v>0.23065289738987901</v>
      </c>
      <c r="U11" s="17">
        <v>0.206982768117564</v>
      </c>
      <c r="V11" s="17">
        <v>0.20787839175506601</v>
      </c>
      <c r="W11" s="17">
        <v>0.176103690753247</v>
      </c>
      <c r="X11" s="17">
        <v>0.18833438189634299</v>
      </c>
      <c r="Y11" s="17">
        <v>0.195908303123039</v>
      </c>
      <c r="Z11" s="17">
        <v>0.115020224821796</v>
      </c>
      <c r="AA11" s="17">
        <v>0.214872240639367</v>
      </c>
      <c r="AB11" s="17"/>
      <c r="AC11" s="17">
        <v>0.21926535203303599</v>
      </c>
      <c r="AD11" s="17">
        <v>0.158590567155863</v>
      </c>
      <c r="AE11" s="17">
        <v>0.234022368845972</v>
      </c>
      <c r="AF11" s="17">
        <v>0.17253594017406501</v>
      </c>
      <c r="AG11" s="17">
        <v>0.19263859573853501</v>
      </c>
      <c r="AH11" s="17">
        <v>0.21392031420381299</v>
      </c>
      <c r="AI11" s="17">
        <v>0.18376944534757</v>
      </c>
      <c r="AJ11" s="17">
        <v>0.196949567040415</v>
      </c>
      <c r="AK11" s="17">
        <v>0.23708514164952199</v>
      </c>
      <c r="AL11" s="17">
        <v>0.27636145675443702</v>
      </c>
      <c r="AM11" s="17"/>
      <c r="AN11" s="17">
        <v>0.15811826393885001</v>
      </c>
      <c r="AO11" s="17">
        <v>0.248920192133991</v>
      </c>
      <c r="AP11" s="17"/>
      <c r="AQ11" s="17">
        <v>0.15080042153892201</v>
      </c>
      <c r="AR11" s="17">
        <v>0.261457122059715</v>
      </c>
      <c r="AS11" s="17"/>
      <c r="AT11" s="17">
        <v>0.19677464202684999</v>
      </c>
      <c r="AU11" s="17">
        <v>0.21061931527029901</v>
      </c>
      <c r="AV11" s="17"/>
      <c r="AW11" s="17">
        <v>0.171246497732049</v>
      </c>
      <c r="AX11" s="17">
        <v>0.234406721833396</v>
      </c>
      <c r="AY11" s="17"/>
      <c r="AZ11" s="17">
        <v>0.147585451322016</v>
      </c>
      <c r="BA11" s="17">
        <v>0.24968841593808</v>
      </c>
    </row>
    <row r="12" spans="2:53" ht="29" x14ac:dyDescent="0.35">
      <c r="B12" s="18" t="s">
        <v>152</v>
      </c>
      <c r="C12" s="17">
        <v>0.123431402662644</v>
      </c>
      <c r="D12" s="17">
        <v>9.6503752126934197E-2</v>
      </c>
      <c r="E12" s="17">
        <v>0.15010989212357001</v>
      </c>
      <c r="F12" s="17"/>
      <c r="G12" s="17">
        <v>8.5421196204484004E-2</v>
      </c>
      <c r="H12" s="17">
        <v>7.2445242096350795E-2</v>
      </c>
      <c r="I12" s="17">
        <v>9.2336430968776098E-2</v>
      </c>
      <c r="J12" s="17">
        <v>0.12377921648706</v>
      </c>
      <c r="K12" s="17">
        <v>0.220996050954578</v>
      </c>
      <c r="L12" s="17">
        <v>0.2120841967032</v>
      </c>
      <c r="M12" s="17"/>
      <c r="N12" s="17">
        <v>0.101858856436286</v>
      </c>
      <c r="O12" s="17">
        <v>0.17310450195544</v>
      </c>
      <c r="P12" s="17">
        <v>0.180896737349236</v>
      </c>
      <c r="Q12" s="17">
        <v>0.18961614551070599</v>
      </c>
      <c r="R12" s="17"/>
      <c r="S12" s="17">
        <v>0.116567659285229</v>
      </c>
      <c r="T12" s="17">
        <v>0.15105284070925301</v>
      </c>
      <c r="U12" s="17">
        <v>0.14679882525775101</v>
      </c>
      <c r="V12" s="17">
        <v>0.10234990819364501</v>
      </c>
      <c r="W12" s="17">
        <v>6.9162445636154896E-2</v>
      </c>
      <c r="X12" s="17">
        <v>0.119733463653107</v>
      </c>
      <c r="Y12" s="17">
        <v>0.16437184570294699</v>
      </c>
      <c r="Z12" s="17">
        <v>0.106224717522901</v>
      </c>
      <c r="AA12" s="17">
        <v>0.113352688553699</v>
      </c>
      <c r="AB12" s="17"/>
      <c r="AC12" s="17">
        <v>0.139442938351825</v>
      </c>
      <c r="AD12" s="17">
        <v>0.198068479418334</v>
      </c>
      <c r="AE12" s="17">
        <v>7.6697136548491696E-2</v>
      </c>
      <c r="AF12" s="17">
        <v>4.4947336266513101E-2</v>
      </c>
      <c r="AG12" s="17">
        <v>3.73336189288326E-2</v>
      </c>
      <c r="AH12" s="17">
        <v>0.14738858947256001</v>
      </c>
      <c r="AI12" s="17">
        <v>0.15293198162096699</v>
      </c>
      <c r="AJ12" s="17">
        <v>8.1697589837720797E-2</v>
      </c>
      <c r="AK12" s="17">
        <v>4.5569517139167501E-2</v>
      </c>
      <c r="AL12" s="17">
        <v>0.14471216002897</v>
      </c>
      <c r="AM12" s="17"/>
      <c r="AN12" s="17">
        <v>5.32049196992141E-2</v>
      </c>
      <c r="AO12" s="17">
        <v>0.21319353104562</v>
      </c>
      <c r="AP12" s="17"/>
      <c r="AQ12" s="17">
        <v>7.4388236835235794E-2</v>
      </c>
      <c r="AR12" s="17">
        <v>0.192611090148918</v>
      </c>
      <c r="AS12" s="17"/>
      <c r="AT12" s="17">
        <v>0.105224251003473</v>
      </c>
      <c r="AU12" s="17">
        <v>0.21977385947418601</v>
      </c>
      <c r="AV12" s="17"/>
      <c r="AW12" s="17">
        <v>0.13742718488349201</v>
      </c>
      <c r="AX12" s="17">
        <v>0.106461600916857</v>
      </c>
      <c r="AY12" s="17"/>
      <c r="AZ12" s="17">
        <v>4.4590903368142101E-2</v>
      </c>
      <c r="BA12" s="17">
        <v>0.20040610101470799</v>
      </c>
    </row>
    <row r="13" spans="2:53" x14ac:dyDescent="0.35">
      <c r="B13" s="18" t="s">
        <v>69</v>
      </c>
      <c r="C13" s="19">
        <v>3.7416244266165903E-2</v>
      </c>
      <c r="D13" s="19">
        <v>3.5492365044861897E-2</v>
      </c>
      <c r="E13" s="19">
        <v>3.9373785488163497E-2</v>
      </c>
      <c r="F13" s="19"/>
      <c r="G13" s="19">
        <v>3.07889506066087E-2</v>
      </c>
      <c r="H13" s="19">
        <v>1.9998851984793699E-2</v>
      </c>
      <c r="I13" s="19">
        <v>2.0159023549955302E-2</v>
      </c>
      <c r="J13" s="19">
        <v>4.6551765123345801E-2</v>
      </c>
      <c r="K13" s="19">
        <v>4.2461186261355401E-2</v>
      </c>
      <c r="L13" s="19">
        <v>0.117469202558976</v>
      </c>
      <c r="M13" s="19"/>
      <c r="N13" s="19">
        <v>2.9086835482638101E-2</v>
      </c>
      <c r="O13" s="19">
        <v>6.7073844333430596E-2</v>
      </c>
      <c r="P13" s="19">
        <v>5.3978762052080402E-2</v>
      </c>
      <c r="Q13" s="19">
        <v>5.9948756288599102E-2</v>
      </c>
      <c r="R13" s="19"/>
      <c r="S13" s="19">
        <v>2.8661086792057301E-2</v>
      </c>
      <c r="T13" s="19">
        <v>5.3422126762643699E-2</v>
      </c>
      <c r="U13" s="19">
        <v>2.7681040775207E-2</v>
      </c>
      <c r="V13" s="19">
        <v>3.2164883562896401E-2</v>
      </c>
      <c r="W13" s="19">
        <v>4.2384367998414003E-2</v>
      </c>
      <c r="X13" s="19">
        <v>2.94648466435804E-2</v>
      </c>
      <c r="Y13" s="19">
        <v>7.0328319919794102E-2</v>
      </c>
      <c r="Z13" s="19">
        <v>3.5521334510018501E-2</v>
      </c>
      <c r="AA13" s="19">
        <v>1.85578724713048E-2</v>
      </c>
      <c r="AB13" s="19"/>
      <c r="AC13" s="19">
        <v>3.6491944861246003E-2</v>
      </c>
      <c r="AD13" s="19">
        <v>3.4962884740615298E-2</v>
      </c>
      <c r="AE13" s="19">
        <v>2.4400443052467101E-2</v>
      </c>
      <c r="AF13" s="19">
        <v>1.7490344916933E-2</v>
      </c>
      <c r="AG13" s="19">
        <v>2.9119665450328801E-2</v>
      </c>
      <c r="AH13" s="19">
        <v>6.4374825241827902E-2</v>
      </c>
      <c r="AI13" s="19">
        <v>4.2041811219891097E-2</v>
      </c>
      <c r="AJ13" s="19">
        <v>5.6012838224459703E-2</v>
      </c>
      <c r="AK13" s="19">
        <v>6.8718797348702704E-2</v>
      </c>
      <c r="AL13" s="19">
        <v>3.1791722222661502E-2</v>
      </c>
      <c r="AM13" s="19"/>
      <c r="AN13" s="19">
        <v>2.0181691899587299E-2</v>
      </c>
      <c r="AO13" s="19">
        <v>5.4151324192656398E-2</v>
      </c>
      <c r="AP13" s="19"/>
      <c r="AQ13" s="19">
        <v>2.10386742682242E-2</v>
      </c>
      <c r="AR13" s="19">
        <v>4.9737538709975701E-2</v>
      </c>
      <c r="AS13" s="19"/>
      <c r="AT13" s="19">
        <v>2.9366814099095299E-2</v>
      </c>
      <c r="AU13" s="19">
        <v>7.8570417762741804E-2</v>
      </c>
      <c r="AV13" s="19"/>
      <c r="AW13" s="19">
        <v>2.9704870220450999E-2</v>
      </c>
      <c r="AX13" s="19">
        <v>4.5297577279639602E-2</v>
      </c>
      <c r="AY13" s="19"/>
      <c r="AZ13" s="19">
        <v>1.2427790754793199E-2</v>
      </c>
      <c r="BA13" s="19">
        <v>6.1813333180297199E-2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0.342268710590234</v>
      </c>
      <c r="D9" s="17">
        <v>0.38220564960609699</v>
      </c>
      <c r="E9" s="17">
        <v>0.30210024271228603</v>
      </c>
      <c r="F9" s="17"/>
      <c r="G9" s="17">
        <v>0.43810423721143898</v>
      </c>
      <c r="H9" s="17">
        <v>0.433082688210711</v>
      </c>
      <c r="I9" s="17">
        <v>0.396129253972893</v>
      </c>
      <c r="J9" s="17">
        <v>0.30033863761525798</v>
      </c>
      <c r="K9" s="17">
        <v>0.22236441099131399</v>
      </c>
      <c r="L9" s="17">
        <v>0.18547922281857601</v>
      </c>
      <c r="M9" s="17"/>
      <c r="N9" s="17">
        <v>0.36210824758907201</v>
      </c>
      <c r="O9" s="17">
        <v>0.24980703382790601</v>
      </c>
      <c r="P9" s="17">
        <v>0.34202550893262701</v>
      </c>
      <c r="Q9" s="17">
        <v>0.25390475862411199</v>
      </c>
      <c r="R9" s="17"/>
      <c r="S9" s="17">
        <v>0.395810509197217</v>
      </c>
      <c r="T9" s="17">
        <v>0.27038745816902598</v>
      </c>
      <c r="U9" s="17">
        <v>0.29263029107583899</v>
      </c>
      <c r="V9" s="17">
        <v>0.35923401565742802</v>
      </c>
      <c r="W9" s="17">
        <v>0.39723665866822599</v>
      </c>
      <c r="X9" s="17">
        <v>0.40148307059765398</v>
      </c>
      <c r="Y9" s="17">
        <v>0.25352395580126302</v>
      </c>
      <c r="Z9" s="17">
        <v>0.366879812919779</v>
      </c>
      <c r="AA9" s="17">
        <v>0.36359463763027999</v>
      </c>
      <c r="AB9" s="17"/>
      <c r="AC9" s="17">
        <v>0.340329457520052</v>
      </c>
      <c r="AD9" s="17">
        <v>0.23656907451606499</v>
      </c>
      <c r="AE9" s="17">
        <v>0.39187682210385899</v>
      </c>
      <c r="AF9" s="17">
        <v>0.43642749043867402</v>
      </c>
      <c r="AG9" s="17">
        <v>0.40583631251945401</v>
      </c>
      <c r="AH9" s="17">
        <v>0.32132073975000403</v>
      </c>
      <c r="AI9" s="17">
        <v>0.31225142534114497</v>
      </c>
      <c r="AJ9" s="17">
        <v>0.28415565907685603</v>
      </c>
      <c r="AK9" s="17">
        <v>0.48780451282374498</v>
      </c>
      <c r="AL9" s="17">
        <v>0.20403367409300099</v>
      </c>
      <c r="AM9" s="17"/>
      <c r="AN9" s="17">
        <v>0.44901790378387202</v>
      </c>
      <c r="AO9" s="17">
        <v>0.21093728837256701</v>
      </c>
      <c r="AP9" s="17"/>
      <c r="AQ9" s="17">
        <v>0.42253755276466198</v>
      </c>
      <c r="AR9" s="17">
        <v>0.24106298856323799</v>
      </c>
      <c r="AS9" s="17"/>
      <c r="AT9" s="17">
        <v>0.36589541480457499</v>
      </c>
      <c r="AU9" s="17">
        <v>0.216524740667904</v>
      </c>
      <c r="AV9" s="17"/>
      <c r="AW9" s="17">
        <v>0.36233732549936498</v>
      </c>
      <c r="AX9" s="17">
        <v>0.31744776178647</v>
      </c>
      <c r="AY9" s="17"/>
      <c r="AZ9" s="17">
        <v>0.48552395082856997</v>
      </c>
      <c r="BA9" s="17">
        <v>0.20240367925008801</v>
      </c>
    </row>
    <row r="10" spans="2:53" ht="43.5" x14ac:dyDescent="0.35">
      <c r="B10" s="18" t="s">
        <v>150</v>
      </c>
      <c r="C10" s="17">
        <v>0.34557539065995502</v>
      </c>
      <c r="D10" s="17">
        <v>0.352097401454876</v>
      </c>
      <c r="E10" s="17">
        <v>0.33936428156764498</v>
      </c>
      <c r="F10" s="17"/>
      <c r="G10" s="17">
        <v>0.35233023436426197</v>
      </c>
      <c r="H10" s="17">
        <v>0.35524028573947602</v>
      </c>
      <c r="I10" s="17">
        <v>0.34337176635856698</v>
      </c>
      <c r="J10" s="17">
        <v>0.37491033002030899</v>
      </c>
      <c r="K10" s="17">
        <v>0.332859016299205</v>
      </c>
      <c r="L10" s="17">
        <v>0.26105523401282399</v>
      </c>
      <c r="M10" s="17"/>
      <c r="N10" s="17">
        <v>0.36479457876001697</v>
      </c>
      <c r="O10" s="17">
        <v>0.34526115503795901</v>
      </c>
      <c r="P10" s="17">
        <v>0.26577377379626099</v>
      </c>
      <c r="Q10" s="17">
        <v>0.235017694708128</v>
      </c>
      <c r="R10" s="17"/>
      <c r="S10" s="17">
        <v>0.33508825925387098</v>
      </c>
      <c r="T10" s="17">
        <v>0.37324403922973198</v>
      </c>
      <c r="U10" s="17">
        <v>0.36602970466253099</v>
      </c>
      <c r="V10" s="17">
        <v>0.37412311297409501</v>
      </c>
      <c r="W10" s="17">
        <v>0.29899335529454601</v>
      </c>
      <c r="X10" s="17">
        <v>0.315714582138658</v>
      </c>
      <c r="Y10" s="17">
        <v>0.34944106490000698</v>
      </c>
      <c r="Z10" s="17">
        <v>0.37178650729580498</v>
      </c>
      <c r="AA10" s="17">
        <v>0.32673830675836602</v>
      </c>
      <c r="AB10" s="17"/>
      <c r="AC10" s="17">
        <v>0.33985843066124199</v>
      </c>
      <c r="AD10" s="17">
        <v>0.32849059493966498</v>
      </c>
      <c r="AE10" s="17">
        <v>0.36836553670599798</v>
      </c>
      <c r="AF10" s="17">
        <v>0.35406145635560499</v>
      </c>
      <c r="AG10" s="17">
        <v>0.31650145935609197</v>
      </c>
      <c r="AH10" s="17">
        <v>0.29672977842188902</v>
      </c>
      <c r="AI10" s="17">
        <v>0.33903271162243798</v>
      </c>
      <c r="AJ10" s="17">
        <v>0.412051892510577</v>
      </c>
      <c r="AK10" s="17">
        <v>0.30294588173167503</v>
      </c>
      <c r="AL10" s="17">
        <v>0.433840609357869</v>
      </c>
      <c r="AM10" s="17"/>
      <c r="AN10" s="17">
        <v>0.37000908855763398</v>
      </c>
      <c r="AO10" s="17">
        <v>0.31280333052928599</v>
      </c>
      <c r="AP10" s="17"/>
      <c r="AQ10" s="17">
        <v>0.36415029097971502</v>
      </c>
      <c r="AR10" s="17">
        <v>0.32378087310731501</v>
      </c>
      <c r="AS10" s="17"/>
      <c r="AT10" s="17">
        <v>0.35139139663275298</v>
      </c>
      <c r="AU10" s="17">
        <v>0.30516468805463098</v>
      </c>
      <c r="AV10" s="17"/>
      <c r="AW10" s="17">
        <v>0.32158983632330801</v>
      </c>
      <c r="AX10" s="17">
        <v>0.37561615134544701</v>
      </c>
      <c r="AY10" s="17"/>
      <c r="AZ10" s="17">
        <v>0.365564482882271</v>
      </c>
      <c r="BA10" s="17">
        <v>0.32605935058013802</v>
      </c>
    </row>
    <row r="11" spans="2:53" ht="29" x14ac:dyDescent="0.35">
      <c r="B11" s="18" t="s">
        <v>151</v>
      </c>
      <c r="C11" s="17">
        <v>0.156142576351923</v>
      </c>
      <c r="D11" s="17">
        <v>0.157133158135697</v>
      </c>
      <c r="E11" s="17">
        <v>0.15529247037454999</v>
      </c>
      <c r="F11" s="17"/>
      <c r="G11" s="17">
        <v>8.0553586438835603E-2</v>
      </c>
      <c r="H11" s="17">
        <v>0.12630909070283899</v>
      </c>
      <c r="I11" s="17">
        <v>0.15055168509028399</v>
      </c>
      <c r="J11" s="17">
        <v>0.14960191208586199</v>
      </c>
      <c r="K11" s="17">
        <v>0.22214310708967799</v>
      </c>
      <c r="L11" s="17">
        <v>0.198915829360712</v>
      </c>
      <c r="M11" s="17"/>
      <c r="N11" s="17">
        <v>0.15295835575464101</v>
      </c>
      <c r="O11" s="17">
        <v>0.18492604648910199</v>
      </c>
      <c r="P11" s="17">
        <v>0.133307277802381</v>
      </c>
      <c r="Q11" s="17">
        <v>0.21447836379267499</v>
      </c>
      <c r="R11" s="17"/>
      <c r="S11" s="17">
        <v>0.154870272356432</v>
      </c>
      <c r="T11" s="17">
        <v>0.16230319327940201</v>
      </c>
      <c r="U11" s="17">
        <v>0.14400095340986599</v>
      </c>
      <c r="V11" s="17">
        <v>0.12641780932558899</v>
      </c>
      <c r="W11" s="17">
        <v>0.17627475406168799</v>
      </c>
      <c r="X11" s="17">
        <v>0.14904791962450301</v>
      </c>
      <c r="Y11" s="17">
        <v>0.177084520218529</v>
      </c>
      <c r="Z11" s="17">
        <v>0.12381573905474701</v>
      </c>
      <c r="AA11" s="17">
        <v>0.17251838166293501</v>
      </c>
      <c r="AB11" s="17"/>
      <c r="AC11" s="17">
        <v>0.19663606547905399</v>
      </c>
      <c r="AD11" s="17">
        <v>0.16922502465254499</v>
      </c>
      <c r="AE11" s="17">
        <v>0.13941096672680101</v>
      </c>
      <c r="AF11" s="17">
        <v>0.144982698248421</v>
      </c>
      <c r="AG11" s="17">
        <v>0.248542562674125</v>
      </c>
      <c r="AH11" s="17">
        <v>0.14274924288056701</v>
      </c>
      <c r="AI11" s="17">
        <v>0.16085532329812599</v>
      </c>
      <c r="AJ11" s="17">
        <v>0.14844718008664901</v>
      </c>
      <c r="AK11" s="17">
        <v>0.119029772911233</v>
      </c>
      <c r="AL11" s="17">
        <v>0.18293250557357099</v>
      </c>
      <c r="AM11" s="17"/>
      <c r="AN11" s="17">
        <v>0.118074608236579</v>
      </c>
      <c r="AO11" s="17">
        <v>0.20380160227414201</v>
      </c>
      <c r="AP11" s="17"/>
      <c r="AQ11" s="17">
        <v>0.134410399537679</v>
      </c>
      <c r="AR11" s="17">
        <v>0.18010212001706799</v>
      </c>
      <c r="AS11" s="17"/>
      <c r="AT11" s="17">
        <v>0.15540518605165099</v>
      </c>
      <c r="AU11" s="17">
        <v>0.167596765482107</v>
      </c>
      <c r="AV11" s="17"/>
      <c r="AW11" s="17">
        <v>0.13913465309196299</v>
      </c>
      <c r="AX11" s="17">
        <v>0.17684822998932501</v>
      </c>
      <c r="AY11" s="17"/>
      <c r="AZ11" s="17">
        <v>0.106964316993374</v>
      </c>
      <c r="BA11" s="17">
        <v>0.204157006923495</v>
      </c>
    </row>
    <row r="12" spans="2:53" ht="29" x14ac:dyDescent="0.35">
      <c r="B12" s="18" t="s">
        <v>152</v>
      </c>
      <c r="C12" s="17">
        <v>0.12882534936250201</v>
      </c>
      <c r="D12" s="17">
        <v>8.5382062312636106E-2</v>
      </c>
      <c r="E12" s="17">
        <v>0.17202432780230101</v>
      </c>
      <c r="F12" s="17"/>
      <c r="G12" s="17">
        <v>9.3211096694424803E-2</v>
      </c>
      <c r="H12" s="17">
        <v>6.8845678866925705E-2</v>
      </c>
      <c r="I12" s="17">
        <v>9.3242553135973294E-2</v>
      </c>
      <c r="J12" s="17">
        <v>0.154559046295207</v>
      </c>
      <c r="K12" s="17">
        <v>0.20221199902249801</v>
      </c>
      <c r="L12" s="17">
        <v>0.23166755152388199</v>
      </c>
      <c r="M12" s="17"/>
      <c r="N12" s="17">
        <v>9.9561025432804207E-2</v>
      </c>
      <c r="O12" s="17">
        <v>0.17080253138718601</v>
      </c>
      <c r="P12" s="17">
        <v>0.21742012462717999</v>
      </c>
      <c r="Q12" s="17">
        <v>0.253024528665243</v>
      </c>
      <c r="R12" s="17"/>
      <c r="S12" s="17">
        <v>9.2579973308174704E-2</v>
      </c>
      <c r="T12" s="17">
        <v>0.15335622545804101</v>
      </c>
      <c r="U12" s="17">
        <v>0.17206893738871001</v>
      </c>
      <c r="V12" s="17">
        <v>0.12128748614153501</v>
      </c>
      <c r="W12" s="17">
        <v>9.3979868299086902E-2</v>
      </c>
      <c r="X12" s="17">
        <v>0.118009764427172</v>
      </c>
      <c r="Y12" s="17">
        <v>0.18164900186208699</v>
      </c>
      <c r="Z12" s="17">
        <v>0.115359517763007</v>
      </c>
      <c r="AA12" s="17">
        <v>0.113482397448511</v>
      </c>
      <c r="AB12" s="17"/>
      <c r="AC12" s="17">
        <v>0.11407101401969599</v>
      </c>
      <c r="AD12" s="17">
        <v>0.23679282454863301</v>
      </c>
      <c r="AE12" s="17">
        <v>9.0034324844703195E-2</v>
      </c>
      <c r="AF12" s="17">
        <v>4.5161331181851699E-2</v>
      </c>
      <c r="AG12" s="17">
        <v>2.9119665450328801E-2</v>
      </c>
      <c r="AH12" s="17">
        <v>0.16051001445615201</v>
      </c>
      <c r="AI12" s="17">
        <v>0.15974560610077199</v>
      </c>
      <c r="AJ12" s="17">
        <v>0.103659683252215</v>
      </c>
      <c r="AK12" s="17">
        <v>6.6301530324777397E-2</v>
      </c>
      <c r="AL12" s="17">
        <v>0.13413373981441001</v>
      </c>
      <c r="AM12" s="17"/>
      <c r="AN12" s="17">
        <v>5.5158975154845698E-2</v>
      </c>
      <c r="AO12" s="17">
        <v>0.22365642861011401</v>
      </c>
      <c r="AP12" s="17"/>
      <c r="AQ12" s="17">
        <v>6.6043321370382699E-2</v>
      </c>
      <c r="AR12" s="17">
        <v>0.21664312704563399</v>
      </c>
      <c r="AS12" s="17"/>
      <c r="AT12" s="17">
        <v>0.108361844822916</v>
      </c>
      <c r="AU12" s="17">
        <v>0.24580101190998799</v>
      </c>
      <c r="AV12" s="17"/>
      <c r="AW12" s="17">
        <v>0.148291935568195</v>
      </c>
      <c r="AX12" s="17">
        <v>0.106165126475807</v>
      </c>
      <c r="AY12" s="17"/>
      <c r="AZ12" s="17">
        <v>3.5189576963861102E-2</v>
      </c>
      <c r="BA12" s="17">
        <v>0.220245183075434</v>
      </c>
    </row>
    <row r="13" spans="2:53" x14ac:dyDescent="0.35">
      <c r="B13" s="18" t="s">
        <v>69</v>
      </c>
      <c r="C13" s="19">
        <v>2.7187973035384599E-2</v>
      </c>
      <c r="D13" s="19">
        <v>2.3181728490693498E-2</v>
      </c>
      <c r="E13" s="19">
        <v>3.1218677543218901E-2</v>
      </c>
      <c r="F13" s="19"/>
      <c r="G13" s="19">
        <v>3.5800845291038802E-2</v>
      </c>
      <c r="H13" s="19">
        <v>1.6522256480047699E-2</v>
      </c>
      <c r="I13" s="19">
        <v>1.6704741442283701E-2</v>
      </c>
      <c r="J13" s="19">
        <v>2.0590073983363402E-2</v>
      </c>
      <c r="K13" s="19">
        <v>2.04214665973044E-2</v>
      </c>
      <c r="L13" s="19">
        <v>0.122882162284006</v>
      </c>
      <c r="M13" s="19"/>
      <c r="N13" s="19">
        <v>2.0577792463465201E-2</v>
      </c>
      <c r="O13" s="19">
        <v>4.9203233257847097E-2</v>
      </c>
      <c r="P13" s="19">
        <v>4.1473314841551499E-2</v>
      </c>
      <c r="Q13" s="19">
        <v>4.3574654209841697E-2</v>
      </c>
      <c r="R13" s="19"/>
      <c r="S13" s="19">
        <v>2.1650985884304801E-2</v>
      </c>
      <c r="T13" s="19">
        <v>4.0709083863797499E-2</v>
      </c>
      <c r="U13" s="19">
        <v>2.52701134630543E-2</v>
      </c>
      <c r="V13" s="19">
        <v>1.89375759013535E-2</v>
      </c>
      <c r="W13" s="19">
        <v>3.3515363676452803E-2</v>
      </c>
      <c r="X13" s="19">
        <v>1.5744663212012799E-2</v>
      </c>
      <c r="Y13" s="19">
        <v>3.83014572181129E-2</v>
      </c>
      <c r="Z13" s="19">
        <v>2.21584229666613E-2</v>
      </c>
      <c r="AA13" s="19">
        <v>2.3666276499908601E-2</v>
      </c>
      <c r="AB13" s="19"/>
      <c r="AC13" s="19">
        <v>9.1050323199558594E-3</v>
      </c>
      <c r="AD13" s="19">
        <v>2.89224813430916E-2</v>
      </c>
      <c r="AE13" s="19">
        <v>1.0312349618638601E-2</v>
      </c>
      <c r="AF13" s="19">
        <v>1.9367023775448401E-2</v>
      </c>
      <c r="AG13" s="19">
        <v>0</v>
      </c>
      <c r="AH13" s="19">
        <v>7.8690224491387503E-2</v>
      </c>
      <c r="AI13" s="19">
        <v>2.8114933637519799E-2</v>
      </c>
      <c r="AJ13" s="19">
        <v>5.16855850737028E-2</v>
      </c>
      <c r="AK13" s="19">
        <v>2.3918302208569098E-2</v>
      </c>
      <c r="AL13" s="19">
        <v>4.5059471161150097E-2</v>
      </c>
      <c r="AM13" s="19"/>
      <c r="AN13" s="19">
        <v>7.7394242670687802E-3</v>
      </c>
      <c r="AO13" s="19">
        <v>4.8801350213891703E-2</v>
      </c>
      <c r="AP13" s="19"/>
      <c r="AQ13" s="19">
        <v>1.28584353475617E-2</v>
      </c>
      <c r="AR13" s="19">
        <v>3.8410891266745302E-2</v>
      </c>
      <c r="AS13" s="19"/>
      <c r="AT13" s="19">
        <v>1.8946157688105699E-2</v>
      </c>
      <c r="AU13" s="19">
        <v>6.4912793885369593E-2</v>
      </c>
      <c r="AV13" s="19"/>
      <c r="AW13" s="19">
        <v>2.8646249517169799E-2</v>
      </c>
      <c r="AX13" s="19">
        <v>2.3922730402950801E-2</v>
      </c>
      <c r="AY13" s="19"/>
      <c r="AZ13" s="19">
        <v>6.7576723319237803E-3</v>
      </c>
      <c r="BA13" s="19">
        <v>4.7134780170845103E-2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0.32556453536765501</v>
      </c>
      <c r="D9" s="17">
        <v>0.34369619745619101</v>
      </c>
      <c r="E9" s="17">
        <v>0.30718631591881201</v>
      </c>
      <c r="F9" s="17"/>
      <c r="G9" s="17">
        <v>0.312418586050075</v>
      </c>
      <c r="H9" s="17">
        <v>0.39579488911935501</v>
      </c>
      <c r="I9" s="17">
        <v>0.40238679337793698</v>
      </c>
      <c r="J9" s="17">
        <v>0.284672397820597</v>
      </c>
      <c r="K9" s="17">
        <v>0.21872756231561899</v>
      </c>
      <c r="L9" s="17">
        <v>0.18595220710503499</v>
      </c>
      <c r="M9" s="17"/>
      <c r="N9" s="17">
        <v>0.347289119513427</v>
      </c>
      <c r="O9" s="17">
        <v>0.25365620320340398</v>
      </c>
      <c r="P9" s="17">
        <v>0.27292131450333701</v>
      </c>
      <c r="Q9" s="17">
        <v>0.31073731505597502</v>
      </c>
      <c r="R9" s="17"/>
      <c r="S9" s="17">
        <v>0.383446992332166</v>
      </c>
      <c r="T9" s="17">
        <v>0.27508308185303798</v>
      </c>
      <c r="U9" s="17">
        <v>0.31790040148811499</v>
      </c>
      <c r="V9" s="17">
        <v>0.366896041055365</v>
      </c>
      <c r="W9" s="17">
        <v>0.28995328610799498</v>
      </c>
      <c r="X9" s="17">
        <v>0.38244140184301301</v>
      </c>
      <c r="Y9" s="17">
        <v>0.28147673127529999</v>
      </c>
      <c r="Z9" s="17">
        <v>0.32290225343186502</v>
      </c>
      <c r="AA9" s="17">
        <v>0.30294232167381202</v>
      </c>
      <c r="AB9" s="17"/>
      <c r="AC9" s="17">
        <v>0.33782928001943602</v>
      </c>
      <c r="AD9" s="17">
        <v>0.30852358862102702</v>
      </c>
      <c r="AE9" s="17">
        <v>0.42172977758082503</v>
      </c>
      <c r="AF9" s="17">
        <v>0.32402949151666599</v>
      </c>
      <c r="AG9" s="17">
        <v>0.316819176338206</v>
      </c>
      <c r="AH9" s="17">
        <v>0.25893696221739898</v>
      </c>
      <c r="AI9" s="17">
        <v>0.28327165013588101</v>
      </c>
      <c r="AJ9" s="17">
        <v>0.35389456218232301</v>
      </c>
      <c r="AK9" s="17">
        <v>0.40833802528086999</v>
      </c>
      <c r="AL9" s="17">
        <v>0.224718646003703</v>
      </c>
      <c r="AM9" s="17"/>
      <c r="AN9" s="17">
        <v>0.41365806695325003</v>
      </c>
      <c r="AO9" s="17">
        <v>0.21927966075952601</v>
      </c>
      <c r="AP9" s="17"/>
      <c r="AQ9" s="17">
        <v>0.39913856214134302</v>
      </c>
      <c r="AR9" s="17">
        <v>0.23105036540006399</v>
      </c>
      <c r="AS9" s="17"/>
      <c r="AT9" s="17">
        <v>0.34578522624939501</v>
      </c>
      <c r="AU9" s="17">
        <v>0.21830735555037301</v>
      </c>
      <c r="AV9" s="17"/>
      <c r="AW9" s="17">
        <v>0.32912265736781299</v>
      </c>
      <c r="AX9" s="17">
        <v>0.32167014587209902</v>
      </c>
      <c r="AY9" s="17"/>
      <c r="AZ9" s="17">
        <v>0.434663381534384</v>
      </c>
      <c r="BA9" s="17">
        <v>0.21904756947589199</v>
      </c>
    </row>
    <row r="10" spans="2:53" ht="43.5" x14ac:dyDescent="0.35">
      <c r="B10" s="18" t="s">
        <v>150</v>
      </c>
      <c r="C10" s="17">
        <v>0.32889212523903399</v>
      </c>
      <c r="D10" s="17">
        <v>0.36622814843902302</v>
      </c>
      <c r="E10" s="17">
        <v>0.29185199492408298</v>
      </c>
      <c r="F10" s="17"/>
      <c r="G10" s="17">
        <v>0.35987947110107499</v>
      </c>
      <c r="H10" s="17">
        <v>0.39295672730373299</v>
      </c>
      <c r="I10" s="17">
        <v>0.33930338085165002</v>
      </c>
      <c r="J10" s="17">
        <v>0.33546527929021902</v>
      </c>
      <c r="K10" s="17">
        <v>0.28159979777286698</v>
      </c>
      <c r="L10" s="17">
        <v>0.162642982135283</v>
      </c>
      <c r="M10" s="17"/>
      <c r="N10" s="17">
        <v>0.342080644344327</v>
      </c>
      <c r="O10" s="17">
        <v>0.350300261780226</v>
      </c>
      <c r="P10" s="17">
        <v>0.27108948193728399</v>
      </c>
      <c r="Q10" s="17">
        <v>0.21597751048771499</v>
      </c>
      <c r="R10" s="17"/>
      <c r="S10" s="17">
        <v>0.32106805877309502</v>
      </c>
      <c r="T10" s="17">
        <v>0.30932339516493002</v>
      </c>
      <c r="U10" s="17">
        <v>0.262344845647074</v>
      </c>
      <c r="V10" s="17">
        <v>0.29446929478756001</v>
      </c>
      <c r="W10" s="17">
        <v>0.39049937421778702</v>
      </c>
      <c r="X10" s="17">
        <v>0.32291016019990498</v>
      </c>
      <c r="Y10" s="17">
        <v>0.32792635647228202</v>
      </c>
      <c r="Z10" s="17">
        <v>0.39851233731657598</v>
      </c>
      <c r="AA10" s="17">
        <v>0.37891985062023198</v>
      </c>
      <c r="AB10" s="17"/>
      <c r="AC10" s="17">
        <v>0.363286013873722</v>
      </c>
      <c r="AD10" s="17">
        <v>0.25834770469087098</v>
      </c>
      <c r="AE10" s="17">
        <v>0.355821962903555</v>
      </c>
      <c r="AF10" s="17">
        <v>0.38414142627651199</v>
      </c>
      <c r="AG10" s="17">
        <v>0.34606075645290801</v>
      </c>
      <c r="AH10" s="17">
        <v>0.365675629804458</v>
      </c>
      <c r="AI10" s="17">
        <v>0.317051492674496</v>
      </c>
      <c r="AJ10" s="17">
        <v>0.37128576291478899</v>
      </c>
      <c r="AK10" s="17">
        <v>0.294002400345656</v>
      </c>
      <c r="AL10" s="17">
        <v>0.30366049482708601</v>
      </c>
      <c r="AM10" s="17"/>
      <c r="AN10" s="17">
        <v>0.37623580003155799</v>
      </c>
      <c r="AO10" s="17">
        <v>0.26833786239160401</v>
      </c>
      <c r="AP10" s="17"/>
      <c r="AQ10" s="17">
        <v>0.360295384921547</v>
      </c>
      <c r="AR10" s="17">
        <v>0.28861201758940502</v>
      </c>
      <c r="AS10" s="17"/>
      <c r="AT10" s="17">
        <v>0.34097602285420398</v>
      </c>
      <c r="AU10" s="17">
        <v>0.25778125337554603</v>
      </c>
      <c r="AV10" s="17"/>
      <c r="AW10" s="17">
        <v>0.32525108765876598</v>
      </c>
      <c r="AX10" s="17">
        <v>0.334392387825802</v>
      </c>
      <c r="AY10" s="17"/>
      <c r="AZ10" s="17">
        <v>0.38831818688628</v>
      </c>
      <c r="BA10" s="17">
        <v>0.270872411887639</v>
      </c>
    </row>
    <row r="11" spans="2:53" ht="29" x14ac:dyDescent="0.35">
      <c r="B11" s="18" t="s">
        <v>151</v>
      </c>
      <c r="C11" s="17">
        <v>0.165803003529849</v>
      </c>
      <c r="D11" s="17">
        <v>0.16155413670532201</v>
      </c>
      <c r="E11" s="17">
        <v>0.16984082984041701</v>
      </c>
      <c r="F11" s="17"/>
      <c r="G11" s="17">
        <v>0.198847291689285</v>
      </c>
      <c r="H11" s="17">
        <v>0.122184981721691</v>
      </c>
      <c r="I11" s="17">
        <v>0.14974222256377401</v>
      </c>
      <c r="J11" s="17">
        <v>0.174934315962744</v>
      </c>
      <c r="K11" s="17">
        <v>0.211226335603374</v>
      </c>
      <c r="L11" s="17">
        <v>0.21035794848356601</v>
      </c>
      <c r="M11" s="17"/>
      <c r="N11" s="17">
        <v>0.17137050141138199</v>
      </c>
      <c r="O11" s="17">
        <v>0.125633398492803</v>
      </c>
      <c r="P11" s="17">
        <v>0.16353374068738799</v>
      </c>
      <c r="Q11" s="17">
        <v>0.17874713402454501</v>
      </c>
      <c r="R11" s="17"/>
      <c r="S11" s="17">
        <v>0.148245461736563</v>
      </c>
      <c r="T11" s="17">
        <v>0.21001129067157301</v>
      </c>
      <c r="U11" s="17">
        <v>0.18451052960240999</v>
      </c>
      <c r="V11" s="17">
        <v>0.17390673887861799</v>
      </c>
      <c r="W11" s="17">
        <v>0.14079873703082099</v>
      </c>
      <c r="X11" s="17">
        <v>0.119432683822195</v>
      </c>
      <c r="Y11" s="17">
        <v>0.17692104725879201</v>
      </c>
      <c r="Z11" s="17">
        <v>0.132271957098586</v>
      </c>
      <c r="AA11" s="17">
        <v>0.169156015507583</v>
      </c>
      <c r="AB11" s="17"/>
      <c r="AC11" s="17">
        <v>0.159724699215639</v>
      </c>
      <c r="AD11" s="17">
        <v>0.14838970822293701</v>
      </c>
      <c r="AE11" s="17">
        <v>0.13100633572404399</v>
      </c>
      <c r="AF11" s="17">
        <v>0.21589214396084899</v>
      </c>
      <c r="AG11" s="17">
        <v>0.30800040175855697</v>
      </c>
      <c r="AH11" s="17">
        <v>0.133143063419778</v>
      </c>
      <c r="AI11" s="17">
        <v>0.15137235750179401</v>
      </c>
      <c r="AJ11" s="17">
        <v>0.153653593090227</v>
      </c>
      <c r="AK11" s="17">
        <v>0.21070722923417601</v>
      </c>
      <c r="AL11" s="17">
        <v>0.17574815240807901</v>
      </c>
      <c r="AM11" s="17"/>
      <c r="AN11" s="17">
        <v>0.14723960485158</v>
      </c>
      <c r="AO11" s="17">
        <v>0.18482320508342301</v>
      </c>
      <c r="AP11" s="17"/>
      <c r="AQ11" s="17">
        <v>0.150195778042329</v>
      </c>
      <c r="AR11" s="17">
        <v>0.184702366870723</v>
      </c>
      <c r="AS11" s="17"/>
      <c r="AT11" s="17">
        <v>0.163134563009949</v>
      </c>
      <c r="AU11" s="17">
        <v>0.193452476142533</v>
      </c>
      <c r="AV11" s="17"/>
      <c r="AW11" s="17">
        <v>0.152202192709394</v>
      </c>
      <c r="AX11" s="17">
        <v>0.18121601464106399</v>
      </c>
      <c r="AY11" s="17"/>
      <c r="AZ11" s="17">
        <v>0.13977218158261501</v>
      </c>
      <c r="BA11" s="17">
        <v>0.191217792694996</v>
      </c>
    </row>
    <row r="12" spans="2:53" ht="29" x14ac:dyDescent="0.35">
      <c r="B12" s="18" t="s">
        <v>152</v>
      </c>
      <c r="C12" s="17">
        <v>0.153637606007826</v>
      </c>
      <c r="D12" s="17">
        <v>0.109744760427162</v>
      </c>
      <c r="E12" s="17">
        <v>0.19766867302316199</v>
      </c>
      <c r="F12" s="17"/>
      <c r="G12" s="17">
        <v>0.106373899698381</v>
      </c>
      <c r="H12" s="17">
        <v>7.4592233614828002E-2</v>
      </c>
      <c r="I12" s="17">
        <v>9.6518606485851199E-2</v>
      </c>
      <c r="J12" s="17">
        <v>0.185044605639408</v>
      </c>
      <c r="K12" s="17">
        <v>0.25862795559031698</v>
      </c>
      <c r="L12" s="17">
        <v>0.317467279052218</v>
      </c>
      <c r="M12" s="17"/>
      <c r="N12" s="17">
        <v>0.120712132535661</v>
      </c>
      <c r="O12" s="17">
        <v>0.22240777773433701</v>
      </c>
      <c r="P12" s="17">
        <v>0.25205891599248997</v>
      </c>
      <c r="Q12" s="17">
        <v>0.25118306632666298</v>
      </c>
      <c r="R12" s="17"/>
      <c r="S12" s="17">
        <v>0.127865870240219</v>
      </c>
      <c r="T12" s="17">
        <v>0.17306827979109099</v>
      </c>
      <c r="U12" s="17">
        <v>0.21498943825383501</v>
      </c>
      <c r="V12" s="17">
        <v>0.14008007811322101</v>
      </c>
      <c r="W12" s="17">
        <v>0.13849595296035599</v>
      </c>
      <c r="X12" s="17">
        <v>0.143726432184973</v>
      </c>
      <c r="Y12" s="17">
        <v>0.18384951541236599</v>
      </c>
      <c r="Z12" s="17">
        <v>0.132950540609615</v>
      </c>
      <c r="AA12" s="17">
        <v>0.12867790213762501</v>
      </c>
      <c r="AB12" s="17"/>
      <c r="AC12" s="17">
        <v>0.12481397298981201</v>
      </c>
      <c r="AD12" s="17">
        <v>0.26086425513387801</v>
      </c>
      <c r="AE12" s="17">
        <v>8.5303194628070303E-2</v>
      </c>
      <c r="AF12" s="17">
        <v>5.9772485861320002E-2</v>
      </c>
      <c r="AG12" s="17">
        <v>2.9119665450328801E-2</v>
      </c>
      <c r="AH12" s="17">
        <v>0.17786951931653799</v>
      </c>
      <c r="AI12" s="17">
        <v>0.20936374308229599</v>
      </c>
      <c r="AJ12" s="17">
        <v>9.7992713833526507E-2</v>
      </c>
      <c r="AK12" s="17">
        <v>8.6952345139298906E-2</v>
      </c>
      <c r="AL12" s="17">
        <v>0.24045335889290101</v>
      </c>
      <c r="AM12" s="17"/>
      <c r="AN12" s="17">
        <v>5.5755925926063002E-2</v>
      </c>
      <c r="AO12" s="17">
        <v>0.281838750321317</v>
      </c>
      <c r="AP12" s="17"/>
      <c r="AQ12" s="17">
        <v>7.94377083094953E-2</v>
      </c>
      <c r="AR12" s="17">
        <v>0.25572736455935702</v>
      </c>
      <c r="AS12" s="17"/>
      <c r="AT12" s="17">
        <v>0.13487766754594399</v>
      </c>
      <c r="AU12" s="17">
        <v>0.25201529809700401</v>
      </c>
      <c r="AV12" s="17"/>
      <c r="AW12" s="17">
        <v>0.16692293387486201</v>
      </c>
      <c r="AX12" s="17">
        <v>0.138610694103913</v>
      </c>
      <c r="AY12" s="17"/>
      <c r="AZ12" s="17">
        <v>3.45322967527825E-2</v>
      </c>
      <c r="BA12" s="17">
        <v>0.26992422689526402</v>
      </c>
    </row>
    <row r="13" spans="2:53" x14ac:dyDescent="0.35">
      <c r="B13" s="18" t="s">
        <v>69</v>
      </c>
      <c r="C13" s="19">
        <v>2.6102729855635599E-2</v>
      </c>
      <c r="D13" s="19">
        <v>1.8776756972302001E-2</v>
      </c>
      <c r="E13" s="19">
        <v>3.3452186293526302E-2</v>
      </c>
      <c r="F13" s="19"/>
      <c r="G13" s="19">
        <v>2.2480751461183401E-2</v>
      </c>
      <c r="H13" s="19">
        <v>1.4471168240391999E-2</v>
      </c>
      <c r="I13" s="19">
        <v>1.20489967207881E-2</v>
      </c>
      <c r="J13" s="19">
        <v>1.9883401287032601E-2</v>
      </c>
      <c r="K13" s="19">
        <v>2.9818348717823899E-2</v>
      </c>
      <c r="L13" s="19">
        <v>0.123579583223898</v>
      </c>
      <c r="M13" s="19"/>
      <c r="N13" s="19">
        <v>1.8547602195202701E-2</v>
      </c>
      <c r="O13" s="19">
        <v>4.8002358789229503E-2</v>
      </c>
      <c r="P13" s="19">
        <v>4.0396546879500901E-2</v>
      </c>
      <c r="Q13" s="19">
        <v>4.3354974105103E-2</v>
      </c>
      <c r="R13" s="19"/>
      <c r="S13" s="19">
        <v>1.9373616917957099E-2</v>
      </c>
      <c r="T13" s="19">
        <v>3.2513952519367298E-2</v>
      </c>
      <c r="U13" s="19">
        <v>2.0254785008565802E-2</v>
      </c>
      <c r="V13" s="19">
        <v>2.4647847165236401E-2</v>
      </c>
      <c r="W13" s="19">
        <v>4.0252649683042603E-2</v>
      </c>
      <c r="X13" s="19">
        <v>3.1489321949914703E-2</v>
      </c>
      <c r="Y13" s="19">
        <v>2.9826349581259601E-2</v>
      </c>
      <c r="Z13" s="19">
        <v>1.3362911543357199E-2</v>
      </c>
      <c r="AA13" s="19">
        <v>2.0303910060749001E-2</v>
      </c>
      <c r="AB13" s="19"/>
      <c r="AC13" s="19">
        <v>1.43460339013919E-2</v>
      </c>
      <c r="AD13" s="19">
        <v>2.3874743331286901E-2</v>
      </c>
      <c r="AE13" s="19">
        <v>6.1387291635065398E-3</v>
      </c>
      <c r="AF13" s="19">
        <v>1.6164452384652601E-2</v>
      </c>
      <c r="AG13" s="19">
        <v>0</v>
      </c>
      <c r="AH13" s="19">
        <v>6.4374825241827902E-2</v>
      </c>
      <c r="AI13" s="19">
        <v>3.8940756605533797E-2</v>
      </c>
      <c r="AJ13" s="19">
        <v>2.31733679791346E-2</v>
      </c>
      <c r="AK13" s="19">
        <v>0</v>
      </c>
      <c r="AL13" s="19">
        <v>5.5419347868231203E-2</v>
      </c>
      <c r="AM13" s="19"/>
      <c r="AN13" s="19">
        <v>7.1106022375487096E-3</v>
      </c>
      <c r="AO13" s="19">
        <v>4.5720521444130698E-2</v>
      </c>
      <c r="AP13" s="19"/>
      <c r="AQ13" s="19">
        <v>1.0932566585286199E-2</v>
      </c>
      <c r="AR13" s="19">
        <v>3.9907885580450303E-2</v>
      </c>
      <c r="AS13" s="19"/>
      <c r="AT13" s="19">
        <v>1.52265203405082E-2</v>
      </c>
      <c r="AU13" s="19">
        <v>7.8443616834544497E-2</v>
      </c>
      <c r="AV13" s="19"/>
      <c r="AW13" s="19">
        <v>2.6501128389165299E-2</v>
      </c>
      <c r="AX13" s="19">
        <v>2.4110757557121502E-2</v>
      </c>
      <c r="AY13" s="19"/>
      <c r="AZ13" s="19">
        <v>2.7139532439382401E-3</v>
      </c>
      <c r="BA13" s="19">
        <v>4.89379990462094E-2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0.39661691394123599</v>
      </c>
      <c r="D9" s="17">
        <v>0.44167322922400198</v>
      </c>
      <c r="E9" s="17">
        <v>0.35137796498039198</v>
      </c>
      <c r="F9" s="17"/>
      <c r="G9" s="17">
        <v>0.40520475410770102</v>
      </c>
      <c r="H9" s="17">
        <v>0.572158953553072</v>
      </c>
      <c r="I9" s="17">
        <v>0.46067804510395799</v>
      </c>
      <c r="J9" s="17">
        <v>0.32799985048783498</v>
      </c>
      <c r="K9" s="17">
        <v>0.22861452464867901</v>
      </c>
      <c r="L9" s="17">
        <v>0.19112486627363001</v>
      </c>
      <c r="M9" s="17"/>
      <c r="N9" s="17">
        <v>0.42830133382768498</v>
      </c>
      <c r="O9" s="17">
        <v>0.318077986801857</v>
      </c>
      <c r="P9" s="17">
        <v>0.308046086292313</v>
      </c>
      <c r="Q9" s="17">
        <v>0.320127552615108</v>
      </c>
      <c r="R9" s="17"/>
      <c r="S9" s="17">
        <v>0.49329927577845201</v>
      </c>
      <c r="T9" s="17">
        <v>0.35614582298946201</v>
      </c>
      <c r="U9" s="17">
        <v>0.31008720024023501</v>
      </c>
      <c r="V9" s="17">
        <v>0.39667421389422702</v>
      </c>
      <c r="W9" s="17">
        <v>0.401671163018882</v>
      </c>
      <c r="X9" s="17">
        <v>0.441371084186096</v>
      </c>
      <c r="Y9" s="17">
        <v>0.30861215324618202</v>
      </c>
      <c r="Z9" s="17">
        <v>0.40240115067769899</v>
      </c>
      <c r="AA9" s="17">
        <v>0.42114399915255402</v>
      </c>
      <c r="AB9" s="17"/>
      <c r="AC9" s="17">
        <v>0.42119641944502501</v>
      </c>
      <c r="AD9" s="17">
        <v>0.317234031608988</v>
      </c>
      <c r="AE9" s="17">
        <v>0.49351320616616001</v>
      </c>
      <c r="AF9" s="17">
        <v>0.40573602907776801</v>
      </c>
      <c r="AG9" s="17">
        <v>0.47175840660988599</v>
      </c>
      <c r="AH9" s="17">
        <v>0.41101929005040899</v>
      </c>
      <c r="AI9" s="17">
        <v>0.34478915043152197</v>
      </c>
      <c r="AJ9" s="17">
        <v>0.42033783084313697</v>
      </c>
      <c r="AK9" s="17">
        <v>0.45818673140697602</v>
      </c>
      <c r="AL9" s="17">
        <v>0.28520606836088602</v>
      </c>
      <c r="AM9" s="17"/>
      <c r="AN9" s="17">
        <v>0.515443881257447</v>
      </c>
      <c r="AO9" s="17">
        <v>0.247099218864199</v>
      </c>
      <c r="AP9" s="17"/>
      <c r="AQ9" s="17">
        <v>0.49513518511107002</v>
      </c>
      <c r="AR9" s="17">
        <v>0.26598690566157701</v>
      </c>
      <c r="AS9" s="17"/>
      <c r="AT9" s="17">
        <v>0.425274567408441</v>
      </c>
      <c r="AU9" s="17">
        <v>0.241191116167075</v>
      </c>
      <c r="AV9" s="17"/>
      <c r="AW9" s="17">
        <v>0.40749873243838203</v>
      </c>
      <c r="AX9" s="17">
        <v>0.38380256477292801</v>
      </c>
      <c r="AY9" s="17"/>
      <c r="AZ9" s="17">
        <v>0.55040654197243699</v>
      </c>
      <c r="BA9" s="17">
        <v>0.24646679651036801</v>
      </c>
    </row>
    <row r="10" spans="2:53" ht="43.5" x14ac:dyDescent="0.35">
      <c r="B10" s="18" t="s">
        <v>150</v>
      </c>
      <c r="C10" s="17">
        <v>0.271367919574237</v>
      </c>
      <c r="D10" s="17">
        <v>0.27841800404688999</v>
      </c>
      <c r="E10" s="17">
        <v>0.264201767685035</v>
      </c>
      <c r="F10" s="17"/>
      <c r="G10" s="17">
        <v>0.37072540108055801</v>
      </c>
      <c r="H10" s="17">
        <v>0.25423459688121802</v>
      </c>
      <c r="I10" s="17">
        <v>0.29082134520330699</v>
      </c>
      <c r="J10" s="17">
        <v>0.30342171103881899</v>
      </c>
      <c r="K10" s="17">
        <v>0.24917985122483899</v>
      </c>
      <c r="L10" s="17">
        <v>0.13522467717244499</v>
      </c>
      <c r="M10" s="17"/>
      <c r="N10" s="17">
        <v>0.28209549583960603</v>
      </c>
      <c r="O10" s="17">
        <v>0.26035522066986799</v>
      </c>
      <c r="P10" s="17">
        <v>0.22097412751631201</v>
      </c>
      <c r="Q10" s="17">
        <v>0.25835445025348203</v>
      </c>
      <c r="R10" s="17"/>
      <c r="S10" s="17">
        <v>0.24100149763539899</v>
      </c>
      <c r="T10" s="17">
        <v>0.25257947919798002</v>
      </c>
      <c r="U10" s="17">
        <v>0.28298657921227599</v>
      </c>
      <c r="V10" s="17">
        <v>0.27040139001034202</v>
      </c>
      <c r="W10" s="17">
        <v>0.24987170208367901</v>
      </c>
      <c r="X10" s="17">
        <v>0.29157122704691801</v>
      </c>
      <c r="Y10" s="17">
        <v>0.31366706672179101</v>
      </c>
      <c r="Z10" s="17">
        <v>0.327469661800737</v>
      </c>
      <c r="AA10" s="17">
        <v>0.26905923672898802</v>
      </c>
      <c r="AB10" s="17"/>
      <c r="AC10" s="17">
        <v>0.28028958625067701</v>
      </c>
      <c r="AD10" s="17">
        <v>0.24779374930760101</v>
      </c>
      <c r="AE10" s="17">
        <v>0.284179719306971</v>
      </c>
      <c r="AF10" s="17">
        <v>0.34261059886544598</v>
      </c>
      <c r="AG10" s="17">
        <v>0.29120798146052301</v>
      </c>
      <c r="AH10" s="17">
        <v>0.150377442662399</v>
      </c>
      <c r="AI10" s="17">
        <v>0.25714112448753701</v>
      </c>
      <c r="AJ10" s="17">
        <v>0.28484191455253899</v>
      </c>
      <c r="AK10" s="17">
        <v>0.323370007320404</v>
      </c>
      <c r="AL10" s="17">
        <v>0.282329251661674</v>
      </c>
      <c r="AM10" s="17"/>
      <c r="AN10" s="17">
        <v>0.30095650160912502</v>
      </c>
      <c r="AO10" s="17">
        <v>0.23454521576319201</v>
      </c>
      <c r="AP10" s="17"/>
      <c r="AQ10" s="17">
        <v>0.285189814086454</v>
      </c>
      <c r="AR10" s="17">
        <v>0.25892164962654401</v>
      </c>
      <c r="AS10" s="17"/>
      <c r="AT10" s="17">
        <v>0.276407151627103</v>
      </c>
      <c r="AU10" s="17">
        <v>0.24551278432363999</v>
      </c>
      <c r="AV10" s="17"/>
      <c r="AW10" s="17">
        <v>0.26736816991656098</v>
      </c>
      <c r="AX10" s="17">
        <v>0.27746347871624</v>
      </c>
      <c r="AY10" s="17"/>
      <c r="AZ10" s="17">
        <v>0.30091872930423802</v>
      </c>
      <c r="BA10" s="17">
        <v>0.242516444946594</v>
      </c>
    </row>
    <row r="11" spans="2:53" ht="29" x14ac:dyDescent="0.35">
      <c r="B11" s="18" t="s">
        <v>151</v>
      </c>
      <c r="C11" s="17">
        <v>0.147614164693982</v>
      </c>
      <c r="D11" s="17">
        <v>0.13883175222087801</v>
      </c>
      <c r="E11" s="17">
        <v>0.156529380110703</v>
      </c>
      <c r="F11" s="17"/>
      <c r="G11" s="17">
        <v>0.12796535839378301</v>
      </c>
      <c r="H11" s="17">
        <v>0.101288329825935</v>
      </c>
      <c r="I11" s="17">
        <v>0.15128711517555701</v>
      </c>
      <c r="J11" s="17">
        <v>0.14893887574499601</v>
      </c>
      <c r="K11" s="17">
        <v>0.192008401770904</v>
      </c>
      <c r="L11" s="17">
        <v>0.18728973657551701</v>
      </c>
      <c r="M11" s="17"/>
      <c r="N11" s="17">
        <v>0.14270642512808099</v>
      </c>
      <c r="O11" s="17">
        <v>0.15396917681602801</v>
      </c>
      <c r="P11" s="17">
        <v>0.18541719969512399</v>
      </c>
      <c r="Q11" s="17">
        <v>0.12354027091707399</v>
      </c>
      <c r="R11" s="17"/>
      <c r="S11" s="17">
        <v>0.107693577217186</v>
      </c>
      <c r="T11" s="17">
        <v>0.16367702896804701</v>
      </c>
      <c r="U11" s="17">
        <v>0.164255740186352</v>
      </c>
      <c r="V11" s="17">
        <v>0.16443795261814401</v>
      </c>
      <c r="W11" s="17">
        <v>0.16740574913832401</v>
      </c>
      <c r="X11" s="17">
        <v>9.5890889236477705E-2</v>
      </c>
      <c r="Y11" s="17">
        <v>0.16844593897715401</v>
      </c>
      <c r="Z11" s="17">
        <v>0.13717864735020299</v>
      </c>
      <c r="AA11" s="17">
        <v>0.164177319108301</v>
      </c>
      <c r="AB11" s="17"/>
      <c r="AC11" s="17">
        <v>0.13935859460771099</v>
      </c>
      <c r="AD11" s="17">
        <v>0.110777530373634</v>
      </c>
      <c r="AE11" s="17">
        <v>0.10663078462419499</v>
      </c>
      <c r="AF11" s="17">
        <v>0.17707812604627199</v>
      </c>
      <c r="AG11" s="17">
        <v>0.20791394647926301</v>
      </c>
      <c r="AH11" s="17">
        <v>0.16534511410432501</v>
      </c>
      <c r="AI11" s="17">
        <v>0.151223435961891</v>
      </c>
      <c r="AJ11" s="17">
        <v>0.18141989553332399</v>
      </c>
      <c r="AK11" s="17">
        <v>0.104887987607529</v>
      </c>
      <c r="AL11" s="17">
        <v>0.16903059065840001</v>
      </c>
      <c r="AM11" s="17"/>
      <c r="AN11" s="17">
        <v>0.123398528444045</v>
      </c>
      <c r="AO11" s="17">
        <v>0.17784705094596401</v>
      </c>
      <c r="AP11" s="17"/>
      <c r="AQ11" s="17">
        <v>0.126084376094588</v>
      </c>
      <c r="AR11" s="17">
        <v>0.17464692922629399</v>
      </c>
      <c r="AS11" s="17"/>
      <c r="AT11" s="17">
        <v>0.14650820481601501</v>
      </c>
      <c r="AU11" s="17">
        <v>0.16101746570332301</v>
      </c>
      <c r="AV11" s="17"/>
      <c r="AW11" s="17">
        <v>0.131204696725673</v>
      </c>
      <c r="AX11" s="17">
        <v>0.16753995171580999</v>
      </c>
      <c r="AY11" s="17"/>
      <c r="AZ11" s="17">
        <v>0.11415036230025701</v>
      </c>
      <c r="BA11" s="17">
        <v>0.180286029002554</v>
      </c>
    </row>
    <row r="12" spans="2:53" ht="29" x14ac:dyDescent="0.35">
      <c r="B12" s="18" t="s">
        <v>152</v>
      </c>
      <c r="C12" s="17">
        <v>0.15672226019009</v>
      </c>
      <c r="D12" s="17">
        <v>0.117867039230118</v>
      </c>
      <c r="E12" s="17">
        <v>0.19571847781895901</v>
      </c>
      <c r="F12" s="17"/>
      <c r="G12" s="17">
        <v>7.3623734956774697E-2</v>
      </c>
      <c r="H12" s="17">
        <v>6.5017353840420594E-2</v>
      </c>
      <c r="I12" s="17">
        <v>8.2026971773087404E-2</v>
      </c>
      <c r="J12" s="17">
        <v>0.19054229474144599</v>
      </c>
      <c r="K12" s="17">
        <v>0.297056817651558</v>
      </c>
      <c r="L12" s="17">
        <v>0.36669166515909601</v>
      </c>
      <c r="M12" s="17"/>
      <c r="N12" s="17">
        <v>0.12857561608075299</v>
      </c>
      <c r="O12" s="17">
        <v>0.20672012064425899</v>
      </c>
      <c r="P12" s="17">
        <v>0.236002670055379</v>
      </c>
      <c r="Q12" s="17">
        <v>0.25462275210923302</v>
      </c>
      <c r="R12" s="17"/>
      <c r="S12" s="17">
        <v>0.14170807854696801</v>
      </c>
      <c r="T12" s="17">
        <v>0.18928082568639601</v>
      </c>
      <c r="U12" s="17">
        <v>0.21238503844359399</v>
      </c>
      <c r="V12" s="17">
        <v>0.14008007829138699</v>
      </c>
      <c r="W12" s="17">
        <v>0.147536022082663</v>
      </c>
      <c r="X12" s="17">
        <v>0.149499090971798</v>
      </c>
      <c r="Y12" s="17">
        <v>0.179448491473614</v>
      </c>
      <c r="Z12" s="17">
        <v>0.10199660621965</v>
      </c>
      <c r="AA12" s="17">
        <v>0.121953168432707</v>
      </c>
      <c r="AB12" s="17"/>
      <c r="AC12" s="17">
        <v>0.12731245985749301</v>
      </c>
      <c r="AD12" s="17">
        <v>0.31058440953710897</v>
      </c>
      <c r="AE12" s="17">
        <v>0.103196629136906</v>
      </c>
      <c r="AF12" s="17">
        <v>5.6473960167535503E-2</v>
      </c>
      <c r="AG12" s="17">
        <v>2.9119665450328801E-2</v>
      </c>
      <c r="AH12" s="17">
        <v>0.208883327941039</v>
      </c>
      <c r="AI12" s="17">
        <v>0.21420197501132199</v>
      </c>
      <c r="AJ12" s="17">
        <v>0.113400359071001</v>
      </c>
      <c r="AK12" s="17">
        <v>8.3777609240819104E-2</v>
      </c>
      <c r="AL12" s="17">
        <v>0.21837461815789</v>
      </c>
      <c r="AM12" s="17"/>
      <c r="AN12" s="17">
        <v>5.2020801735777597E-2</v>
      </c>
      <c r="AO12" s="17">
        <v>0.28968244672406002</v>
      </c>
      <c r="AP12" s="17"/>
      <c r="AQ12" s="17">
        <v>8.2449140883773905E-2</v>
      </c>
      <c r="AR12" s="17">
        <v>0.25378055515852299</v>
      </c>
      <c r="AS12" s="17"/>
      <c r="AT12" s="17">
        <v>0.131209132414082</v>
      </c>
      <c r="AU12" s="17">
        <v>0.290445217549893</v>
      </c>
      <c r="AV12" s="17"/>
      <c r="AW12" s="17">
        <v>0.16692697095586601</v>
      </c>
      <c r="AX12" s="17">
        <v>0.14419710170130401</v>
      </c>
      <c r="AY12" s="17"/>
      <c r="AZ12" s="17">
        <v>3.1805964522080898E-2</v>
      </c>
      <c r="BA12" s="17">
        <v>0.27868234750999299</v>
      </c>
    </row>
    <row r="13" spans="2:53" x14ac:dyDescent="0.35">
      <c r="B13" s="18" t="s">
        <v>69</v>
      </c>
      <c r="C13" s="19">
        <v>2.7678741600455199E-2</v>
      </c>
      <c r="D13" s="19">
        <v>2.3209975278112398E-2</v>
      </c>
      <c r="E13" s="19">
        <v>3.2172409404910701E-2</v>
      </c>
      <c r="F13" s="19"/>
      <c r="G13" s="19">
        <v>2.2480751461183401E-2</v>
      </c>
      <c r="H13" s="19">
        <v>7.3007658993547303E-3</v>
      </c>
      <c r="I13" s="19">
        <v>1.51865227440905E-2</v>
      </c>
      <c r="J13" s="19">
        <v>2.90972679869036E-2</v>
      </c>
      <c r="K13" s="19">
        <v>3.3140404704019501E-2</v>
      </c>
      <c r="L13" s="19">
        <v>0.119669054819312</v>
      </c>
      <c r="M13" s="19"/>
      <c r="N13" s="19">
        <v>1.83211291238746E-2</v>
      </c>
      <c r="O13" s="19">
        <v>6.0877495067988098E-2</v>
      </c>
      <c r="P13" s="19">
        <v>4.9559916440872702E-2</v>
      </c>
      <c r="Q13" s="19">
        <v>4.3354974105103E-2</v>
      </c>
      <c r="R13" s="19"/>
      <c r="S13" s="19">
        <v>1.6297570821994799E-2</v>
      </c>
      <c r="T13" s="19">
        <v>3.83168431581144E-2</v>
      </c>
      <c r="U13" s="19">
        <v>3.0285441917542798E-2</v>
      </c>
      <c r="V13" s="19">
        <v>2.84063651858995E-2</v>
      </c>
      <c r="W13" s="19">
        <v>3.3515363676452803E-2</v>
      </c>
      <c r="X13" s="19">
        <v>2.16677085587101E-2</v>
      </c>
      <c r="Y13" s="19">
        <v>2.9826349581259601E-2</v>
      </c>
      <c r="Z13" s="19">
        <v>3.0953933951711501E-2</v>
      </c>
      <c r="AA13" s="19">
        <v>2.3666276577450102E-2</v>
      </c>
      <c r="AB13" s="19"/>
      <c r="AC13" s="19">
        <v>3.1842939839094302E-2</v>
      </c>
      <c r="AD13" s="19">
        <v>1.36102791726678E-2</v>
      </c>
      <c r="AE13" s="19">
        <v>1.2479660765769E-2</v>
      </c>
      <c r="AF13" s="19">
        <v>1.8101285842978699E-2</v>
      </c>
      <c r="AG13" s="19">
        <v>0</v>
      </c>
      <c r="AH13" s="19">
        <v>6.4374825241827902E-2</v>
      </c>
      <c r="AI13" s="19">
        <v>3.2644314107728403E-2</v>
      </c>
      <c r="AJ13" s="19">
        <v>0</v>
      </c>
      <c r="AK13" s="19">
        <v>2.9777664424271901E-2</v>
      </c>
      <c r="AL13" s="19">
        <v>4.5059471161150097E-2</v>
      </c>
      <c r="AM13" s="19"/>
      <c r="AN13" s="19">
        <v>8.1802869536056304E-3</v>
      </c>
      <c r="AO13" s="19">
        <v>5.0826067702585701E-2</v>
      </c>
      <c r="AP13" s="19"/>
      <c r="AQ13" s="19">
        <v>1.1141483824113899E-2</v>
      </c>
      <c r="AR13" s="19">
        <v>4.6663960327061597E-2</v>
      </c>
      <c r="AS13" s="19"/>
      <c r="AT13" s="19">
        <v>2.0600943734358401E-2</v>
      </c>
      <c r="AU13" s="19">
        <v>6.1833416256070001E-2</v>
      </c>
      <c r="AV13" s="19"/>
      <c r="AW13" s="19">
        <v>2.7001429963517499E-2</v>
      </c>
      <c r="AX13" s="19">
        <v>2.6996903093718602E-2</v>
      </c>
      <c r="AY13" s="19"/>
      <c r="AZ13" s="19">
        <v>2.7184019009872701E-3</v>
      </c>
      <c r="BA13" s="19">
        <v>5.2048382030491801E-2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A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159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149</v>
      </c>
      <c r="C9" s="17">
        <v>0.331313832319933</v>
      </c>
      <c r="D9" s="17">
        <v>0.36000835088010502</v>
      </c>
      <c r="E9" s="17">
        <v>0.30237792900697802</v>
      </c>
      <c r="F9" s="17"/>
      <c r="G9" s="17">
        <v>0.37901356593586999</v>
      </c>
      <c r="H9" s="17">
        <v>0.455480907493584</v>
      </c>
      <c r="I9" s="17">
        <v>0.39881840460541101</v>
      </c>
      <c r="J9" s="17">
        <v>0.25614020271743099</v>
      </c>
      <c r="K9" s="17">
        <v>0.21212533022788699</v>
      </c>
      <c r="L9" s="17">
        <v>0.156803346379428</v>
      </c>
      <c r="M9" s="17"/>
      <c r="N9" s="17">
        <v>0.36175984604280897</v>
      </c>
      <c r="O9" s="17">
        <v>0.23466475854598901</v>
      </c>
      <c r="P9" s="17">
        <v>0.26956168151788401</v>
      </c>
      <c r="Q9" s="17">
        <v>0.24969121833102001</v>
      </c>
      <c r="R9" s="17"/>
      <c r="S9" s="17">
        <v>0.40116392363002401</v>
      </c>
      <c r="T9" s="17">
        <v>0.31911395958510202</v>
      </c>
      <c r="U9" s="17">
        <v>0.27758430217653302</v>
      </c>
      <c r="V9" s="17">
        <v>0.34991021599436101</v>
      </c>
      <c r="W9" s="17">
        <v>0.33941706736340399</v>
      </c>
      <c r="X9" s="17">
        <v>0.34892760071565199</v>
      </c>
      <c r="Y9" s="17">
        <v>0.257761512459103</v>
      </c>
      <c r="Z9" s="17">
        <v>0.389038235448186</v>
      </c>
      <c r="AA9" s="17">
        <v>0.300936867947941</v>
      </c>
      <c r="AB9" s="17"/>
      <c r="AC9" s="17">
        <v>0.32417406020261502</v>
      </c>
      <c r="AD9" s="17">
        <v>0.30737264834147299</v>
      </c>
      <c r="AE9" s="17">
        <v>0.419506871721466</v>
      </c>
      <c r="AF9" s="17">
        <v>0.34586317878150402</v>
      </c>
      <c r="AG9" s="17">
        <v>0.27674249123543398</v>
      </c>
      <c r="AH9" s="17">
        <v>0.29344289006317498</v>
      </c>
      <c r="AI9" s="17">
        <v>0.26613010137409299</v>
      </c>
      <c r="AJ9" s="17">
        <v>0.40429292078235701</v>
      </c>
      <c r="AK9" s="17">
        <v>0.52227154538688303</v>
      </c>
      <c r="AL9" s="17">
        <v>0.24532568162105201</v>
      </c>
      <c r="AM9" s="17"/>
      <c r="AN9" s="17">
        <v>0.44360763828536398</v>
      </c>
      <c r="AO9" s="17">
        <v>0.18626453214729299</v>
      </c>
      <c r="AP9" s="17"/>
      <c r="AQ9" s="17">
        <v>0.41564087479886103</v>
      </c>
      <c r="AR9" s="17">
        <v>0.216400440337357</v>
      </c>
      <c r="AS9" s="17"/>
      <c r="AT9" s="17">
        <v>0.35015379570917399</v>
      </c>
      <c r="AU9" s="17">
        <v>0.23171059538309699</v>
      </c>
      <c r="AV9" s="17"/>
      <c r="AW9" s="17">
        <v>0.34279101920338501</v>
      </c>
      <c r="AX9" s="17">
        <v>0.31773655721111099</v>
      </c>
      <c r="AY9" s="17"/>
      <c r="AZ9" s="17">
        <v>0.47462773552549098</v>
      </c>
      <c r="BA9" s="17">
        <v>0.191391526301839</v>
      </c>
    </row>
    <row r="10" spans="2:53" ht="43.5" x14ac:dyDescent="0.35">
      <c r="B10" s="18" t="s">
        <v>150</v>
      </c>
      <c r="C10" s="17">
        <v>0.34601113476901102</v>
      </c>
      <c r="D10" s="17">
        <v>0.36747752556767299</v>
      </c>
      <c r="E10" s="17">
        <v>0.32449583057443898</v>
      </c>
      <c r="F10" s="17"/>
      <c r="G10" s="17">
        <v>0.349709363666942</v>
      </c>
      <c r="H10" s="17">
        <v>0.35823662954570801</v>
      </c>
      <c r="I10" s="17">
        <v>0.34259139181125597</v>
      </c>
      <c r="J10" s="17">
        <v>0.39803730355776201</v>
      </c>
      <c r="K10" s="17">
        <v>0.29188575496726699</v>
      </c>
      <c r="L10" s="17">
        <v>0.27643121340416199</v>
      </c>
      <c r="M10" s="17"/>
      <c r="N10" s="17">
        <v>0.358005432427909</v>
      </c>
      <c r="O10" s="17">
        <v>0.33828397274539501</v>
      </c>
      <c r="P10" s="17">
        <v>0.30996005805614202</v>
      </c>
      <c r="Q10" s="17">
        <v>0.261413014603181</v>
      </c>
      <c r="R10" s="17"/>
      <c r="S10" s="17">
        <v>0.32692542583599699</v>
      </c>
      <c r="T10" s="17">
        <v>0.321018030498952</v>
      </c>
      <c r="U10" s="17">
        <v>0.328124537095211</v>
      </c>
      <c r="V10" s="17">
        <v>0.32844094793364098</v>
      </c>
      <c r="W10" s="17">
        <v>0.34598328869813699</v>
      </c>
      <c r="X10" s="17">
        <v>0.35267577996323102</v>
      </c>
      <c r="Y10" s="17">
        <v>0.40909376111564899</v>
      </c>
      <c r="Z10" s="17">
        <v>0.36755839643080801</v>
      </c>
      <c r="AA10" s="17">
        <v>0.36708671265408499</v>
      </c>
      <c r="AB10" s="17"/>
      <c r="AC10" s="17">
        <v>0.36705108655817797</v>
      </c>
      <c r="AD10" s="17">
        <v>0.28226261834094002</v>
      </c>
      <c r="AE10" s="17">
        <v>0.36620415429884801</v>
      </c>
      <c r="AF10" s="17">
        <v>0.39338144333026098</v>
      </c>
      <c r="AG10" s="17">
        <v>0.44518557104144502</v>
      </c>
      <c r="AH10" s="17">
        <v>0.35391064033900399</v>
      </c>
      <c r="AI10" s="17">
        <v>0.343500273979087</v>
      </c>
      <c r="AJ10" s="17">
        <v>0.33090212520840201</v>
      </c>
      <c r="AK10" s="17">
        <v>0.31528372087307299</v>
      </c>
      <c r="AL10" s="17">
        <v>0.33667934912917202</v>
      </c>
      <c r="AM10" s="17"/>
      <c r="AN10" s="17">
        <v>0.368003112663217</v>
      </c>
      <c r="AO10" s="17">
        <v>0.31473749568765402</v>
      </c>
      <c r="AP10" s="17"/>
      <c r="AQ10" s="17">
        <v>0.37023413390633098</v>
      </c>
      <c r="AR10" s="17">
        <v>0.31468106721907901</v>
      </c>
      <c r="AS10" s="17"/>
      <c r="AT10" s="17">
        <v>0.36081009351997401</v>
      </c>
      <c r="AU10" s="17">
        <v>0.27052780507886398</v>
      </c>
      <c r="AV10" s="17"/>
      <c r="AW10" s="17">
        <v>0.32831120451020002</v>
      </c>
      <c r="AX10" s="17">
        <v>0.36876458399555001</v>
      </c>
      <c r="AY10" s="17"/>
      <c r="AZ10" s="17">
        <v>0.358820333213973</v>
      </c>
      <c r="BA10" s="17">
        <v>0.33350507258960299</v>
      </c>
    </row>
    <row r="11" spans="2:53" ht="29" x14ac:dyDescent="0.35">
      <c r="B11" s="18" t="s">
        <v>151</v>
      </c>
      <c r="C11" s="17">
        <v>0.16970680209853001</v>
      </c>
      <c r="D11" s="17">
        <v>0.16228299579044</v>
      </c>
      <c r="E11" s="17">
        <v>0.177283287314046</v>
      </c>
      <c r="F11" s="17"/>
      <c r="G11" s="17">
        <v>0.14681306915286299</v>
      </c>
      <c r="H11" s="17">
        <v>0.10567369828489399</v>
      </c>
      <c r="I11" s="17">
        <v>0.163104313710138</v>
      </c>
      <c r="J11" s="17">
        <v>0.18632276675236201</v>
      </c>
      <c r="K11" s="17">
        <v>0.22942150058634</v>
      </c>
      <c r="L11" s="17">
        <v>0.224275107200861</v>
      </c>
      <c r="M11" s="17"/>
      <c r="N11" s="17">
        <v>0.16417783736507999</v>
      </c>
      <c r="O11" s="17">
        <v>0.19756367861094301</v>
      </c>
      <c r="P11" s="17">
        <v>0.14882093939205401</v>
      </c>
      <c r="Q11" s="17">
        <v>0.262951894158725</v>
      </c>
      <c r="R11" s="17"/>
      <c r="S11" s="17">
        <v>0.137094010347279</v>
      </c>
      <c r="T11" s="17">
        <v>0.19021038094314899</v>
      </c>
      <c r="U11" s="17">
        <v>0.189332382483413</v>
      </c>
      <c r="V11" s="17">
        <v>0.190892564382657</v>
      </c>
      <c r="W11" s="17">
        <v>0.20731626995056601</v>
      </c>
      <c r="X11" s="17">
        <v>0.13330325864954501</v>
      </c>
      <c r="Y11" s="17">
        <v>0.13234499804126801</v>
      </c>
      <c r="Z11" s="17">
        <v>0.145974162021409</v>
      </c>
      <c r="AA11" s="17">
        <v>0.19146537789998699</v>
      </c>
      <c r="AB11" s="17"/>
      <c r="AC11" s="17">
        <v>0.18990087001956399</v>
      </c>
      <c r="AD11" s="17">
        <v>0.16819980114431499</v>
      </c>
      <c r="AE11" s="17">
        <v>0.12803559780949</v>
      </c>
      <c r="AF11" s="17">
        <v>0.20093861695453799</v>
      </c>
      <c r="AG11" s="17">
        <v>0.22289953607207799</v>
      </c>
      <c r="AH11" s="17">
        <v>0.15290875452768601</v>
      </c>
      <c r="AI11" s="17">
        <v>0.20071763929133399</v>
      </c>
      <c r="AJ11" s="17">
        <v>0.15556106688347099</v>
      </c>
      <c r="AK11" s="17">
        <v>7.4959718688897295E-2</v>
      </c>
      <c r="AL11" s="17">
        <v>0.18837452399640101</v>
      </c>
      <c r="AM11" s="17"/>
      <c r="AN11" s="17">
        <v>0.136904421368436</v>
      </c>
      <c r="AO11" s="17">
        <v>0.21513825189713701</v>
      </c>
      <c r="AP11" s="17"/>
      <c r="AQ11" s="17">
        <v>0.142921501671393</v>
      </c>
      <c r="AR11" s="17">
        <v>0.208374645990482</v>
      </c>
      <c r="AS11" s="17"/>
      <c r="AT11" s="17">
        <v>0.16566313286939</v>
      </c>
      <c r="AU11" s="17">
        <v>0.19042674354560199</v>
      </c>
      <c r="AV11" s="17"/>
      <c r="AW11" s="17">
        <v>0.15730801926016999</v>
      </c>
      <c r="AX11" s="17">
        <v>0.18493427082900599</v>
      </c>
      <c r="AY11" s="17"/>
      <c r="AZ11" s="17">
        <v>0.135398458210259</v>
      </c>
      <c r="BA11" s="17">
        <v>0.20320322139305799</v>
      </c>
    </row>
    <row r="12" spans="2:53" ht="29" x14ac:dyDescent="0.35">
      <c r="B12" s="18" t="s">
        <v>152</v>
      </c>
      <c r="C12" s="17">
        <v>0.125926149257475</v>
      </c>
      <c r="D12" s="17">
        <v>8.8509257173458297E-2</v>
      </c>
      <c r="E12" s="17">
        <v>0.16345633189456499</v>
      </c>
      <c r="F12" s="17"/>
      <c r="G12" s="17">
        <v>8.5007756426022305E-2</v>
      </c>
      <c r="H12" s="17">
        <v>7.4186322497600904E-2</v>
      </c>
      <c r="I12" s="17">
        <v>8.3741287721596502E-2</v>
      </c>
      <c r="J12" s="17">
        <v>0.14193763326189901</v>
      </c>
      <c r="K12" s="17">
        <v>0.219190157995858</v>
      </c>
      <c r="L12" s="17">
        <v>0.2216752212109</v>
      </c>
      <c r="M12" s="17"/>
      <c r="N12" s="17">
        <v>9.7689600909648497E-2</v>
      </c>
      <c r="O12" s="17">
        <v>0.16294474676757001</v>
      </c>
      <c r="P12" s="17">
        <v>0.23166002760667001</v>
      </c>
      <c r="Q12" s="17">
        <v>0.20313899014143999</v>
      </c>
      <c r="R12" s="17"/>
      <c r="S12" s="17">
        <v>0.110769622663574</v>
      </c>
      <c r="T12" s="17">
        <v>0.135947555765877</v>
      </c>
      <c r="U12" s="17">
        <v>0.17968866478178899</v>
      </c>
      <c r="V12" s="17">
        <v>0.108060177945492</v>
      </c>
      <c r="W12" s="17">
        <v>8.4939798446887996E-2</v>
      </c>
      <c r="X12" s="17">
        <v>0.13360403648460201</v>
      </c>
      <c r="Y12" s="17">
        <v>0.17521093294354001</v>
      </c>
      <c r="Z12" s="17">
        <v>8.4066294556239596E-2</v>
      </c>
      <c r="AA12" s="17">
        <v>0.106757663149619</v>
      </c>
      <c r="AB12" s="17"/>
      <c r="AC12" s="17">
        <v>0.10398023810947001</v>
      </c>
      <c r="AD12" s="17">
        <v>0.218290188841986</v>
      </c>
      <c r="AE12" s="17">
        <v>7.1985970326372703E-2</v>
      </c>
      <c r="AF12" s="17">
        <v>4.3813513761518902E-2</v>
      </c>
      <c r="AG12" s="17">
        <v>2.6052736200715298E-2</v>
      </c>
      <c r="AH12" s="17">
        <v>0.115263388298318</v>
      </c>
      <c r="AI12" s="17">
        <v>0.156964877995658</v>
      </c>
      <c r="AJ12" s="17">
        <v>7.6975159018393399E-2</v>
      </c>
      <c r="AK12" s="17">
        <v>7.3031473137540104E-2</v>
      </c>
      <c r="AL12" s="17">
        <v>0.174201097759385</v>
      </c>
      <c r="AM12" s="17"/>
      <c r="AN12" s="17">
        <v>4.2224702077798902E-2</v>
      </c>
      <c r="AO12" s="17">
        <v>0.23501742732299499</v>
      </c>
      <c r="AP12" s="17"/>
      <c r="AQ12" s="17">
        <v>6.1369245479580503E-2</v>
      </c>
      <c r="AR12" s="17">
        <v>0.214076984921546</v>
      </c>
      <c r="AS12" s="17"/>
      <c r="AT12" s="17">
        <v>0.107235325833779</v>
      </c>
      <c r="AU12" s="17">
        <v>0.23206336214951701</v>
      </c>
      <c r="AV12" s="17"/>
      <c r="AW12" s="17">
        <v>0.144720728154524</v>
      </c>
      <c r="AX12" s="17">
        <v>0.10281781366399199</v>
      </c>
      <c r="AY12" s="17"/>
      <c r="AZ12" s="17">
        <v>2.68041202317768E-2</v>
      </c>
      <c r="BA12" s="17">
        <v>0.22270240451426501</v>
      </c>
    </row>
    <row r="13" spans="2:53" x14ac:dyDescent="0.35">
      <c r="B13" s="18" t="s">
        <v>69</v>
      </c>
      <c r="C13" s="19">
        <v>2.7042081555050501E-2</v>
      </c>
      <c r="D13" s="19">
        <v>2.1721870588322999E-2</v>
      </c>
      <c r="E13" s="19">
        <v>3.2386621209972398E-2</v>
      </c>
      <c r="F13" s="19"/>
      <c r="G13" s="19">
        <v>3.9456244818302198E-2</v>
      </c>
      <c r="H13" s="19">
        <v>6.4224421782126196E-3</v>
      </c>
      <c r="I13" s="19">
        <v>1.17446021515987E-2</v>
      </c>
      <c r="J13" s="19">
        <v>1.7562093710546199E-2</v>
      </c>
      <c r="K13" s="19">
        <v>4.73772562226474E-2</v>
      </c>
      <c r="L13" s="19">
        <v>0.12081511180465</v>
      </c>
      <c r="M13" s="19"/>
      <c r="N13" s="19">
        <v>1.8367283254552599E-2</v>
      </c>
      <c r="O13" s="19">
        <v>6.6542843330103504E-2</v>
      </c>
      <c r="P13" s="19">
        <v>3.9997293427250197E-2</v>
      </c>
      <c r="Q13" s="19">
        <v>2.28048827656336E-2</v>
      </c>
      <c r="R13" s="19"/>
      <c r="S13" s="19">
        <v>2.4047017523125401E-2</v>
      </c>
      <c r="T13" s="19">
        <v>3.3710073206920502E-2</v>
      </c>
      <c r="U13" s="19">
        <v>2.52701134630543E-2</v>
      </c>
      <c r="V13" s="19">
        <v>2.2696093743849701E-2</v>
      </c>
      <c r="W13" s="19">
        <v>2.23435755410047E-2</v>
      </c>
      <c r="X13" s="19">
        <v>3.1489324186970098E-2</v>
      </c>
      <c r="Y13" s="19">
        <v>2.55887954404404E-2</v>
      </c>
      <c r="Z13" s="19">
        <v>1.3362911543357199E-2</v>
      </c>
      <c r="AA13" s="19">
        <v>3.3753378348367002E-2</v>
      </c>
      <c r="AB13" s="19"/>
      <c r="AC13" s="19">
        <v>1.4893745110172199E-2</v>
      </c>
      <c r="AD13" s="19">
        <v>2.3874743331286901E-2</v>
      </c>
      <c r="AE13" s="19">
        <v>1.4267405843823701E-2</v>
      </c>
      <c r="AF13" s="19">
        <v>1.6003247172178599E-2</v>
      </c>
      <c r="AG13" s="19">
        <v>2.9119665450328801E-2</v>
      </c>
      <c r="AH13" s="19">
        <v>8.4474326771816294E-2</v>
      </c>
      <c r="AI13" s="19">
        <v>3.2687107359827203E-2</v>
      </c>
      <c r="AJ13" s="19">
        <v>3.2268728107376E-2</v>
      </c>
      <c r="AK13" s="19">
        <v>1.4453541913606E-2</v>
      </c>
      <c r="AL13" s="19">
        <v>5.54193474939901E-2</v>
      </c>
      <c r="AM13" s="19"/>
      <c r="AN13" s="19">
        <v>9.2601256051848702E-3</v>
      </c>
      <c r="AO13" s="19">
        <v>4.8842292944921602E-2</v>
      </c>
      <c r="AP13" s="19"/>
      <c r="AQ13" s="19">
        <v>9.8342441438346705E-3</v>
      </c>
      <c r="AR13" s="19">
        <v>4.6466861531536299E-2</v>
      </c>
      <c r="AS13" s="19"/>
      <c r="AT13" s="19">
        <v>1.6137652067683E-2</v>
      </c>
      <c r="AU13" s="19">
        <v>7.5271493842920298E-2</v>
      </c>
      <c r="AV13" s="19"/>
      <c r="AW13" s="19">
        <v>2.6869028871720602E-2</v>
      </c>
      <c r="AX13" s="19">
        <v>2.5746774300340801E-2</v>
      </c>
      <c r="AY13" s="19"/>
      <c r="AZ13" s="19">
        <v>4.3493528185003898E-3</v>
      </c>
      <c r="BA13" s="19">
        <v>4.9197775201234202E-2</v>
      </c>
    </row>
    <row r="14" spans="2:53" x14ac:dyDescent="0.35">
      <c r="B14" s="16"/>
    </row>
    <row r="15" spans="2:53" x14ac:dyDescent="0.35">
      <c r="B15" t="s">
        <v>73</v>
      </c>
    </row>
    <row r="16" spans="2:53" x14ac:dyDescent="0.35">
      <c r="B16" t="s">
        <v>74</v>
      </c>
    </row>
    <row r="18" spans="2:2" x14ac:dyDescent="0.35">
      <c r="B18"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4" t="s">
        <v>172</v>
      </c>
      <c r="E2" s="30"/>
      <c r="F2" s="30"/>
      <c r="G2" s="30"/>
      <c r="H2" s="30"/>
      <c r="I2" s="30"/>
      <c r="J2" s="30"/>
    </row>
    <row r="6" spans="2:10" ht="50" customHeight="1" x14ac:dyDescent="0.35">
      <c r="B6" s="20" t="s">
        <v>14</v>
      </c>
      <c r="C6" s="20" t="s">
        <v>160</v>
      </c>
      <c r="D6" s="20" t="s">
        <v>161</v>
      </c>
      <c r="E6" s="20" t="s">
        <v>162</v>
      </c>
      <c r="F6" s="20" t="s">
        <v>163</v>
      </c>
      <c r="G6" s="20" t="s">
        <v>164</v>
      </c>
      <c r="H6" s="20" t="s">
        <v>165</v>
      </c>
      <c r="I6" s="20" t="s">
        <v>166</v>
      </c>
    </row>
    <row r="7" spans="2:10" x14ac:dyDescent="0.35">
      <c r="B7" s="18" t="s">
        <v>167</v>
      </c>
      <c r="C7" s="17">
        <v>0.382896429785823</v>
      </c>
      <c r="D7" s="17">
        <v>0.30113586829720101</v>
      </c>
      <c r="E7" s="17">
        <v>0.28777128579491701</v>
      </c>
      <c r="F7" s="17">
        <v>0.18360587740804399</v>
      </c>
      <c r="G7" s="17">
        <v>0.190530244630885</v>
      </c>
      <c r="H7" s="17">
        <v>0.20345044738668</v>
      </c>
      <c r="I7" s="17">
        <v>0.29923500756392801</v>
      </c>
    </row>
    <row r="8" spans="2:10" x14ac:dyDescent="0.35">
      <c r="B8" s="18" t="s">
        <v>168</v>
      </c>
      <c r="C8" s="17">
        <v>0.34319956244646199</v>
      </c>
      <c r="D8" s="17">
        <v>0.35088906139756998</v>
      </c>
      <c r="E8" s="17">
        <v>0.34718135408614798</v>
      </c>
      <c r="F8" s="17">
        <v>0.28588842310666002</v>
      </c>
      <c r="G8" s="17">
        <v>0.30138762842732297</v>
      </c>
      <c r="H8" s="17">
        <v>0.317867986501158</v>
      </c>
      <c r="I8" s="17">
        <v>0.36689542193084301</v>
      </c>
    </row>
    <row r="9" spans="2:10" ht="29" x14ac:dyDescent="0.35">
      <c r="B9" s="18" t="s">
        <v>169</v>
      </c>
      <c r="C9" s="17">
        <v>0.17562785517073701</v>
      </c>
      <c r="D9" s="17">
        <v>0.181378501158457</v>
      </c>
      <c r="E9" s="17">
        <v>0.20075020454751699</v>
      </c>
      <c r="F9" s="17">
        <v>0.206182296239344</v>
      </c>
      <c r="G9" s="17">
        <v>0.200109551066292</v>
      </c>
      <c r="H9" s="17">
        <v>0.24319796739629801</v>
      </c>
      <c r="I9" s="17">
        <v>0.19133060378662201</v>
      </c>
    </row>
    <row r="10" spans="2:10" x14ac:dyDescent="0.35">
      <c r="B10" s="18" t="s">
        <v>170</v>
      </c>
      <c r="C10" s="17">
        <v>5.0145793818777797E-2</v>
      </c>
      <c r="D10" s="17">
        <v>8.5665585131528804E-2</v>
      </c>
      <c r="E10" s="17">
        <v>7.6388956880674402E-2</v>
      </c>
      <c r="F10" s="17">
        <v>0.166178162359951</v>
      </c>
      <c r="G10" s="17">
        <v>0.13477112929816101</v>
      </c>
      <c r="H10" s="17">
        <v>0.12533983780719599</v>
      </c>
      <c r="I10" s="17">
        <v>6.8273965941498496E-2</v>
      </c>
    </row>
    <row r="11" spans="2:10" x14ac:dyDescent="0.35">
      <c r="B11" s="18" t="s">
        <v>171</v>
      </c>
      <c r="C11" s="17">
        <v>3.96460260054253E-2</v>
      </c>
      <c r="D11" s="17">
        <v>7.2443306941385205E-2</v>
      </c>
      <c r="E11" s="17">
        <v>7.5933000182877505E-2</v>
      </c>
      <c r="F11" s="17">
        <v>0.143764784399185</v>
      </c>
      <c r="G11" s="17">
        <v>0.15734640117603499</v>
      </c>
      <c r="H11" s="17">
        <v>9.7347363127702494E-2</v>
      </c>
      <c r="I11" s="17">
        <v>6.2506653956007796E-2</v>
      </c>
    </row>
    <row r="12" spans="2:10" x14ac:dyDescent="0.35">
      <c r="B12" s="18" t="s">
        <v>69</v>
      </c>
      <c r="C12" s="17">
        <v>8.4843327727742793E-3</v>
      </c>
      <c r="D12" s="17">
        <v>8.4876770738584999E-3</v>
      </c>
      <c r="E12" s="17">
        <v>1.1975198507867E-2</v>
      </c>
      <c r="F12" s="17">
        <v>1.43804564868162E-2</v>
      </c>
      <c r="G12" s="17">
        <v>1.5855045401304502E-2</v>
      </c>
      <c r="H12" s="17">
        <v>1.27963977809661E-2</v>
      </c>
      <c r="I12" s="17">
        <v>1.1758346821100401E-2</v>
      </c>
    </row>
    <row r="13" spans="2:10" x14ac:dyDescent="0.35">
      <c r="B13" s="16"/>
      <c r="C13" s="16"/>
      <c r="D13" s="16"/>
      <c r="E13" s="16"/>
      <c r="F13" s="16"/>
      <c r="G13" s="16"/>
      <c r="H13" s="16"/>
      <c r="I13" s="16"/>
    </row>
    <row r="14" spans="2:10" x14ac:dyDescent="0.35">
      <c r="B14" t="s">
        <v>73</v>
      </c>
    </row>
    <row r="15" spans="2:10" x14ac:dyDescent="0.35">
      <c r="B15" t="s">
        <v>74</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0.382896429785823</v>
      </c>
      <c r="D9" s="17">
        <v>0.40192498610656302</v>
      </c>
      <c r="E9" s="17">
        <v>0.36367289553726401</v>
      </c>
      <c r="F9" s="17"/>
      <c r="G9" s="17">
        <v>0.37838452831560898</v>
      </c>
      <c r="H9" s="17">
        <v>0.432995764815511</v>
      </c>
      <c r="I9" s="17">
        <v>0.40785539782067598</v>
      </c>
      <c r="J9" s="17">
        <v>0.37085012160528502</v>
      </c>
      <c r="K9" s="17">
        <v>0.31720073244378999</v>
      </c>
      <c r="L9" s="17">
        <v>0.31769307133027402</v>
      </c>
      <c r="M9" s="17"/>
      <c r="N9" s="17">
        <v>0.40988192435373</v>
      </c>
      <c r="O9" s="17">
        <v>0.25857231786680701</v>
      </c>
      <c r="P9" s="17">
        <v>0.36444247662997298</v>
      </c>
      <c r="Q9" s="17">
        <v>0.29095501548371799</v>
      </c>
      <c r="R9" s="17"/>
      <c r="S9" s="17">
        <v>0.42293357118689601</v>
      </c>
      <c r="T9" s="17">
        <v>0.35291288797158998</v>
      </c>
      <c r="U9" s="17">
        <v>0.371045027328195</v>
      </c>
      <c r="V9" s="17">
        <v>0.38973712335169203</v>
      </c>
      <c r="W9" s="17">
        <v>0.40840844759781098</v>
      </c>
      <c r="X9" s="17">
        <v>0.42704935167498198</v>
      </c>
      <c r="Y9" s="17">
        <v>0.34316647498775898</v>
      </c>
      <c r="Z9" s="17">
        <v>0.376353904167957</v>
      </c>
      <c r="AA9" s="17">
        <v>0.35512386344358898</v>
      </c>
      <c r="AB9" s="17"/>
      <c r="AC9" s="17">
        <v>0.40226368360023201</v>
      </c>
      <c r="AD9" s="17">
        <v>0.29091972498151403</v>
      </c>
      <c r="AE9" s="17">
        <v>0.52808143889319004</v>
      </c>
      <c r="AF9" s="17">
        <v>0.38223034868846001</v>
      </c>
      <c r="AG9" s="17">
        <v>0.35721972017848502</v>
      </c>
      <c r="AH9" s="17">
        <v>0.345201054080083</v>
      </c>
      <c r="AI9" s="17">
        <v>0.39106407424630502</v>
      </c>
      <c r="AJ9" s="17">
        <v>0.38047669245198201</v>
      </c>
      <c r="AK9" s="17">
        <v>0.57069513693345697</v>
      </c>
      <c r="AL9" s="17">
        <v>0.27853370088012902</v>
      </c>
      <c r="AM9" s="17"/>
      <c r="AN9" s="17">
        <v>0.43692431256219999</v>
      </c>
      <c r="AO9" s="17">
        <v>0.33065294378196203</v>
      </c>
      <c r="AP9" s="17"/>
      <c r="AQ9" s="17">
        <v>0.44700523107936802</v>
      </c>
      <c r="AR9" s="17">
        <v>0.30055541765760901</v>
      </c>
      <c r="AS9" s="17"/>
      <c r="AT9" s="17">
        <v>0.39851698577622602</v>
      </c>
      <c r="AU9" s="17">
        <v>0.29231617697025303</v>
      </c>
      <c r="AV9" s="17"/>
      <c r="AW9" s="17">
        <v>0.37789907494010799</v>
      </c>
      <c r="AX9" s="17">
        <v>0.38832612864432098</v>
      </c>
      <c r="AY9" s="17"/>
      <c r="AZ9" s="17">
        <v>0.45551502863037802</v>
      </c>
      <c r="BA9" s="17">
        <v>0.31199638741129598</v>
      </c>
    </row>
    <row r="10" spans="2:53" x14ac:dyDescent="0.35">
      <c r="B10" s="18" t="s">
        <v>168</v>
      </c>
      <c r="C10" s="17">
        <v>0.34319956244646199</v>
      </c>
      <c r="D10" s="17">
        <v>0.34983810079740901</v>
      </c>
      <c r="E10" s="17">
        <v>0.33686978835392201</v>
      </c>
      <c r="F10" s="17"/>
      <c r="G10" s="17">
        <v>0.33673984269316298</v>
      </c>
      <c r="H10" s="17">
        <v>0.366740737132211</v>
      </c>
      <c r="I10" s="17">
        <v>0.35950643957192402</v>
      </c>
      <c r="J10" s="17">
        <v>0.31399329174788299</v>
      </c>
      <c r="K10" s="17">
        <v>0.349135467674629</v>
      </c>
      <c r="L10" s="17">
        <v>0.29453116905330001</v>
      </c>
      <c r="M10" s="17"/>
      <c r="N10" s="17">
        <v>0.35154159107445998</v>
      </c>
      <c r="O10" s="17">
        <v>0.39076680420204302</v>
      </c>
      <c r="P10" s="17">
        <v>0.26219889840048</v>
      </c>
      <c r="Q10" s="17">
        <v>0.34233883740218801</v>
      </c>
      <c r="R10" s="17"/>
      <c r="S10" s="17">
        <v>0.354402546105545</v>
      </c>
      <c r="T10" s="17">
        <v>0.36061984861695401</v>
      </c>
      <c r="U10" s="17">
        <v>0.28501056373199801</v>
      </c>
      <c r="V10" s="17">
        <v>0.359234025890112</v>
      </c>
      <c r="W10" s="17">
        <v>0.30573063974498599</v>
      </c>
      <c r="X10" s="17">
        <v>0.30776705689091599</v>
      </c>
      <c r="Y10" s="17">
        <v>0.383995373903674</v>
      </c>
      <c r="Z10" s="17">
        <v>0.36265170249303602</v>
      </c>
      <c r="AA10" s="17">
        <v>0.35350753802899298</v>
      </c>
      <c r="AB10" s="17"/>
      <c r="AC10" s="17">
        <v>0.38800516042855698</v>
      </c>
      <c r="AD10" s="17">
        <v>0.32276274002571398</v>
      </c>
      <c r="AE10" s="17">
        <v>0.29192923277023602</v>
      </c>
      <c r="AF10" s="17">
        <v>0.39940652326953302</v>
      </c>
      <c r="AG10" s="17">
        <v>0.27774269119703099</v>
      </c>
      <c r="AH10" s="17">
        <v>0.33725773703460299</v>
      </c>
      <c r="AI10" s="17">
        <v>0.306418438344085</v>
      </c>
      <c r="AJ10" s="17">
        <v>0.35026900954645401</v>
      </c>
      <c r="AK10" s="17">
        <v>0.25614438375244097</v>
      </c>
      <c r="AL10" s="17">
        <v>0.31136784710066701</v>
      </c>
      <c r="AM10" s="17"/>
      <c r="AN10" s="17">
        <v>0.37808477788244399</v>
      </c>
      <c r="AO10" s="17">
        <v>0.29125351446358599</v>
      </c>
      <c r="AP10" s="17"/>
      <c r="AQ10" s="17">
        <v>0.37076846840863398</v>
      </c>
      <c r="AR10" s="17">
        <v>0.30649332636906002</v>
      </c>
      <c r="AS10" s="17"/>
      <c r="AT10" s="17">
        <v>0.355456860190415</v>
      </c>
      <c r="AU10" s="17">
        <v>0.27296570384284402</v>
      </c>
      <c r="AV10" s="17"/>
      <c r="AW10" s="17">
        <v>0.34681353521742603</v>
      </c>
      <c r="AX10" s="17">
        <v>0.34112051212408001</v>
      </c>
      <c r="AY10" s="17"/>
      <c r="AZ10" s="17">
        <v>0.37391722835177998</v>
      </c>
      <c r="BA10" s="17">
        <v>0.313208845894694</v>
      </c>
    </row>
    <row r="11" spans="2:53" ht="29" x14ac:dyDescent="0.35">
      <c r="B11" s="18" t="s">
        <v>169</v>
      </c>
      <c r="C11" s="17">
        <v>0.17562785517073701</v>
      </c>
      <c r="D11" s="17">
        <v>0.16568988746423799</v>
      </c>
      <c r="E11" s="17">
        <v>0.18536362133058701</v>
      </c>
      <c r="F11" s="17"/>
      <c r="G11" s="17">
        <v>0.22972390815857699</v>
      </c>
      <c r="H11" s="17">
        <v>0.14737421569029399</v>
      </c>
      <c r="I11" s="17">
        <v>0.16426548330569499</v>
      </c>
      <c r="J11" s="17">
        <v>0.194307319507143</v>
      </c>
      <c r="K11" s="17">
        <v>0.17679693989662201</v>
      </c>
      <c r="L11" s="17">
        <v>0.20546908556701701</v>
      </c>
      <c r="M11" s="17"/>
      <c r="N11" s="17">
        <v>0.16490901759457699</v>
      </c>
      <c r="O11" s="17">
        <v>0.20863991968783199</v>
      </c>
      <c r="P11" s="17">
        <v>0.18291663545683101</v>
      </c>
      <c r="Q11" s="17">
        <v>0.22587884523414201</v>
      </c>
      <c r="R11" s="17"/>
      <c r="S11" s="17">
        <v>0.144370738136021</v>
      </c>
      <c r="T11" s="17">
        <v>0.176212360406722</v>
      </c>
      <c r="U11" s="17">
        <v>0.222609168311104</v>
      </c>
      <c r="V11" s="17">
        <v>0.15648595197885701</v>
      </c>
      <c r="W11" s="17">
        <v>0.194183827441712</v>
      </c>
      <c r="X11" s="17">
        <v>0.176789058093927</v>
      </c>
      <c r="Y11" s="17">
        <v>0.159807359240276</v>
      </c>
      <c r="Z11" s="17">
        <v>0.176928098782767</v>
      </c>
      <c r="AA11" s="17">
        <v>0.19146537782244599</v>
      </c>
      <c r="AB11" s="17"/>
      <c r="AC11" s="17">
        <v>0.134762606816415</v>
      </c>
      <c r="AD11" s="17">
        <v>0.20542646241308099</v>
      </c>
      <c r="AE11" s="17">
        <v>0.146569005400115</v>
      </c>
      <c r="AF11" s="17">
        <v>0.16715116400482199</v>
      </c>
      <c r="AG11" s="17">
        <v>0.25480416071745698</v>
      </c>
      <c r="AH11" s="17">
        <v>0.22379599288910301</v>
      </c>
      <c r="AI11" s="17">
        <v>0.18694095130497701</v>
      </c>
      <c r="AJ11" s="17">
        <v>0.18574752103282199</v>
      </c>
      <c r="AK11" s="17">
        <v>9.7880556000283198E-2</v>
      </c>
      <c r="AL11" s="17">
        <v>0.28626057606292199</v>
      </c>
      <c r="AM11" s="17"/>
      <c r="AN11" s="17">
        <v>0.15498022366278499</v>
      </c>
      <c r="AO11" s="17">
        <v>0.199853118448617</v>
      </c>
      <c r="AP11" s="17"/>
      <c r="AQ11" s="17">
        <v>0.13841610267544499</v>
      </c>
      <c r="AR11" s="17">
        <v>0.22239744288641</v>
      </c>
      <c r="AS11" s="17"/>
      <c r="AT11" s="17">
        <v>0.16653575267672299</v>
      </c>
      <c r="AU11" s="17">
        <v>0.23375321120473</v>
      </c>
      <c r="AV11" s="17"/>
      <c r="AW11" s="17">
        <v>0.166652457327923</v>
      </c>
      <c r="AX11" s="17">
        <v>0.18582192898938299</v>
      </c>
      <c r="AY11" s="17"/>
      <c r="AZ11" s="17">
        <v>0.14221891844722701</v>
      </c>
      <c r="BA11" s="17">
        <v>0.208246152233382</v>
      </c>
    </row>
    <row r="12" spans="2:53" x14ac:dyDescent="0.35">
      <c r="B12" s="18" t="s">
        <v>170</v>
      </c>
      <c r="C12" s="17">
        <v>5.0145793818777797E-2</v>
      </c>
      <c r="D12" s="17">
        <v>4.5663799016794598E-2</v>
      </c>
      <c r="E12" s="17">
        <v>5.4672902891402898E-2</v>
      </c>
      <c r="F12" s="17"/>
      <c r="G12" s="17">
        <v>3.0663030127754402E-2</v>
      </c>
      <c r="H12" s="17">
        <v>3.2053439431430297E-2</v>
      </c>
      <c r="I12" s="17">
        <v>3.4592272967585901E-2</v>
      </c>
      <c r="J12" s="17">
        <v>6.6024041477467293E-2</v>
      </c>
      <c r="K12" s="17">
        <v>6.3942034451782301E-2</v>
      </c>
      <c r="L12" s="17">
        <v>9.7200325314135097E-2</v>
      </c>
      <c r="M12" s="17"/>
      <c r="N12" s="17">
        <v>4.3368340482216897E-2</v>
      </c>
      <c r="O12" s="17">
        <v>5.7746194178605E-2</v>
      </c>
      <c r="P12" s="17">
        <v>7.7441824331192594E-2</v>
      </c>
      <c r="Q12" s="17">
        <v>6.3809563982633405E-2</v>
      </c>
      <c r="R12" s="17"/>
      <c r="S12" s="17">
        <v>4.3420633981271599E-2</v>
      </c>
      <c r="T12" s="17">
        <v>4.6334259371545498E-2</v>
      </c>
      <c r="U12" s="17">
        <v>6.81906121244336E-2</v>
      </c>
      <c r="V12" s="17">
        <v>3.3971650208709597E-2</v>
      </c>
      <c r="W12" s="17">
        <v>5.58589392174575E-2</v>
      </c>
      <c r="X12" s="17">
        <v>5.8929686575994497E-2</v>
      </c>
      <c r="Y12" s="17">
        <v>7.0491783456234997E-2</v>
      </c>
      <c r="Z12" s="17">
        <v>3.9749449061170901E-2</v>
      </c>
      <c r="AA12" s="17">
        <v>4.0607819449982298E-2</v>
      </c>
      <c r="AB12" s="17"/>
      <c r="AC12" s="17">
        <v>5.3708452668141997E-2</v>
      </c>
      <c r="AD12" s="17">
        <v>0.101320817922761</v>
      </c>
      <c r="AE12" s="17">
        <v>2.21448028343262E-2</v>
      </c>
      <c r="AF12" s="17">
        <v>3.2927596681788997E-2</v>
      </c>
      <c r="AG12" s="17">
        <v>9.3825404380645697E-2</v>
      </c>
      <c r="AH12" s="17">
        <v>1.40125751057169E-2</v>
      </c>
      <c r="AI12" s="17">
        <v>5.6057061146393097E-2</v>
      </c>
      <c r="AJ12" s="17">
        <v>7.3880951935161698E-2</v>
      </c>
      <c r="AK12" s="17">
        <v>4.0757832610769103E-2</v>
      </c>
      <c r="AL12" s="17">
        <v>3.9855672895946499E-2</v>
      </c>
      <c r="AM12" s="17"/>
      <c r="AN12" s="17">
        <v>2.2265714657003999E-2</v>
      </c>
      <c r="AO12" s="17">
        <v>8.1652892820806899E-2</v>
      </c>
      <c r="AP12" s="17"/>
      <c r="AQ12" s="17">
        <v>2.45758409042908E-2</v>
      </c>
      <c r="AR12" s="17">
        <v>8.5481520155642005E-2</v>
      </c>
      <c r="AS12" s="17"/>
      <c r="AT12" s="17">
        <v>4.5387017656644303E-2</v>
      </c>
      <c r="AU12" s="17">
        <v>8.1899061301075604E-2</v>
      </c>
      <c r="AV12" s="17"/>
      <c r="AW12" s="17">
        <v>5.3337011673602497E-2</v>
      </c>
      <c r="AX12" s="17">
        <v>4.6624480262814003E-2</v>
      </c>
      <c r="AY12" s="17"/>
      <c r="AZ12" s="17">
        <v>2.1132114247666599E-2</v>
      </c>
      <c r="BA12" s="17">
        <v>7.8472849748843998E-2</v>
      </c>
    </row>
    <row r="13" spans="2:53" x14ac:dyDescent="0.35">
      <c r="B13" s="18" t="s">
        <v>171</v>
      </c>
      <c r="C13" s="17">
        <v>3.96460260054253E-2</v>
      </c>
      <c r="D13" s="17">
        <v>3.07859480110803E-2</v>
      </c>
      <c r="E13" s="17">
        <v>4.8541771939365402E-2</v>
      </c>
      <c r="F13" s="17"/>
      <c r="G13" s="17">
        <v>4.9401149743342797E-3</v>
      </c>
      <c r="H13" s="17">
        <v>1.64108352104778E-2</v>
      </c>
      <c r="I13" s="17">
        <v>2.5433665449544101E-2</v>
      </c>
      <c r="J13" s="17">
        <v>5.4825225662222102E-2</v>
      </c>
      <c r="K13" s="17">
        <v>7.9964066786845603E-2</v>
      </c>
      <c r="L13" s="17">
        <v>5.5802719443829002E-2</v>
      </c>
      <c r="M13" s="17"/>
      <c r="N13" s="17">
        <v>2.6180447213967999E-2</v>
      </c>
      <c r="O13" s="17">
        <v>6.9231594354808898E-2</v>
      </c>
      <c r="P13" s="17">
        <v>9.4144239904479093E-2</v>
      </c>
      <c r="Q13" s="17">
        <v>4.4047649514319803E-2</v>
      </c>
      <c r="R13" s="17"/>
      <c r="S13" s="17">
        <v>2.8661086812128301E-2</v>
      </c>
      <c r="T13" s="17">
        <v>4.5315853922894597E-2</v>
      </c>
      <c r="U13" s="17">
        <v>5.3144628504269799E-2</v>
      </c>
      <c r="V13" s="17">
        <v>5.6812730549965898E-2</v>
      </c>
      <c r="W13" s="17">
        <v>1.79090726180102E-2</v>
      </c>
      <c r="X13" s="17">
        <v>1.9643231135920199E-2</v>
      </c>
      <c r="Y13" s="17">
        <v>3.1863387439851697E-2</v>
      </c>
      <c r="Z13" s="17">
        <v>4.4316845495068702E-2</v>
      </c>
      <c r="AA13" s="17">
        <v>5.5933034144314699E-2</v>
      </c>
      <c r="AB13" s="17"/>
      <c r="AC13" s="17">
        <v>2.1260096486653699E-2</v>
      </c>
      <c r="AD13" s="17">
        <v>7.9570254656931003E-2</v>
      </c>
      <c r="AE13" s="17">
        <v>8.9238151096838192E-3</v>
      </c>
      <c r="AF13" s="17">
        <v>1.6496717848722801E-2</v>
      </c>
      <c r="AG13" s="17">
        <v>1.6408023526381901E-2</v>
      </c>
      <c r="AH13" s="17">
        <v>1.32295530034714E-2</v>
      </c>
      <c r="AI13" s="17">
        <v>4.9654473870962501E-2</v>
      </c>
      <c r="AJ13" s="17">
        <v>9.6258250335807694E-3</v>
      </c>
      <c r="AK13" s="17">
        <v>3.4522090703050103E-2</v>
      </c>
      <c r="AL13" s="17">
        <v>7.6759705618094198E-2</v>
      </c>
      <c r="AM13" s="17"/>
      <c r="AN13" s="17">
        <v>6.9554097423008701E-3</v>
      </c>
      <c r="AO13" s="17">
        <v>8.2611056842563299E-2</v>
      </c>
      <c r="AP13" s="17"/>
      <c r="AQ13" s="17">
        <v>1.5629103821324399E-2</v>
      </c>
      <c r="AR13" s="17">
        <v>7.3920905959364902E-2</v>
      </c>
      <c r="AS13" s="17"/>
      <c r="AT13" s="17">
        <v>2.9633971270778998E-2</v>
      </c>
      <c r="AU13" s="17">
        <v>9.1821470239376701E-2</v>
      </c>
      <c r="AV13" s="17"/>
      <c r="AW13" s="17">
        <v>4.2771030462324902E-2</v>
      </c>
      <c r="AX13" s="17">
        <v>3.4450133360642003E-2</v>
      </c>
      <c r="AY13" s="17"/>
      <c r="AZ13" s="17">
        <v>6.3785835242391002E-3</v>
      </c>
      <c r="BA13" s="17">
        <v>7.2126177359724306E-2</v>
      </c>
    </row>
    <row r="14" spans="2:53" x14ac:dyDescent="0.35">
      <c r="B14" s="18" t="s">
        <v>69</v>
      </c>
      <c r="C14" s="19">
        <v>8.4843327727742793E-3</v>
      </c>
      <c r="D14" s="19">
        <v>6.0972786039146503E-3</v>
      </c>
      <c r="E14" s="19">
        <v>1.08790199474586E-2</v>
      </c>
      <c r="F14" s="19"/>
      <c r="G14" s="19">
        <v>1.95485757305622E-2</v>
      </c>
      <c r="H14" s="19">
        <v>4.4250077200758599E-3</v>
      </c>
      <c r="I14" s="19">
        <v>8.3467408845749602E-3</v>
      </c>
      <c r="J14" s="19">
        <v>0</v>
      </c>
      <c r="K14" s="19">
        <v>1.29607587463307E-2</v>
      </c>
      <c r="L14" s="19">
        <v>2.9303629291446101E-2</v>
      </c>
      <c r="M14" s="19"/>
      <c r="N14" s="19">
        <v>4.1186792810484797E-3</v>
      </c>
      <c r="O14" s="19">
        <v>1.5043169709902601E-2</v>
      </c>
      <c r="P14" s="19">
        <v>1.88559252770449E-2</v>
      </c>
      <c r="Q14" s="19">
        <v>3.2970088382999002E-2</v>
      </c>
      <c r="R14" s="19"/>
      <c r="S14" s="19">
        <v>6.2114237781377797E-3</v>
      </c>
      <c r="T14" s="19">
        <v>1.86047897102945E-2</v>
      </c>
      <c r="U14" s="19">
        <v>0</v>
      </c>
      <c r="V14" s="19">
        <v>3.7585180206630999E-3</v>
      </c>
      <c r="W14" s="19">
        <v>1.7909073380023999E-2</v>
      </c>
      <c r="X14" s="19">
        <v>9.8216156282600296E-3</v>
      </c>
      <c r="Y14" s="19">
        <v>1.06756209722032E-2</v>
      </c>
      <c r="Z14" s="19">
        <v>0</v>
      </c>
      <c r="AA14" s="19">
        <v>3.36236711067526E-3</v>
      </c>
      <c r="AB14" s="19"/>
      <c r="AC14" s="19">
        <v>0</v>
      </c>
      <c r="AD14" s="19">
        <v>0</v>
      </c>
      <c r="AE14" s="19">
        <v>2.3517049924494399E-3</v>
      </c>
      <c r="AF14" s="19">
        <v>1.7876495066724599E-3</v>
      </c>
      <c r="AG14" s="19">
        <v>0</v>
      </c>
      <c r="AH14" s="19">
        <v>6.6503087887022999E-2</v>
      </c>
      <c r="AI14" s="19">
        <v>9.8650010872769808E-3</v>
      </c>
      <c r="AJ14" s="19">
        <v>0</v>
      </c>
      <c r="AK14" s="19">
        <v>0</v>
      </c>
      <c r="AL14" s="19">
        <v>7.2224974422416604E-3</v>
      </c>
      <c r="AM14" s="19"/>
      <c r="AN14" s="19">
        <v>7.8956149326631596E-4</v>
      </c>
      <c r="AO14" s="19">
        <v>1.39764736424645E-2</v>
      </c>
      <c r="AP14" s="19"/>
      <c r="AQ14" s="19">
        <v>3.60525311093791E-3</v>
      </c>
      <c r="AR14" s="19">
        <v>1.1151386971913899E-2</v>
      </c>
      <c r="AS14" s="19"/>
      <c r="AT14" s="19">
        <v>4.4694124292127598E-3</v>
      </c>
      <c r="AU14" s="19">
        <v>2.7244376441720598E-2</v>
      </c>
      <c r="AV14" s="19"/>
      <c r="AW14" s="19">
        <v>1.2526890378615501E-2</v>
      </c>
      <c r="AX14" s="19">
        <v>3.6568166187598899E-3</v>
      </c>
      <c r="AY14" s="19"/>
      <c r="AZ14" s="19">
        <v>8.3812679870854398E-4</v>
      </c>
      <c r="BA14" s="19">
        <v>1.594958735206E-2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0.30113586829720101</v>
      </c>
      <c r="D9" s="17">
        <v>0.32173397943237297</v>
      </c>
      <c r="E9" s="17">
        <v>0.28026922226024897</v>
      </c>
      <c r="F9" s="17"/>
      <c r="G9" s="17">
        <v>0.31363211155822102</v>
      </c>
      <c r="H9" s="17">
        <v>0.37443095775673202</v>
      </c>
      <c r="I9" s="17">
        <v>0.34216193602396</v>
      </c>
      <c r="J9" s="17">
        <v>0.27892780435696501</v>
      </c>
      <c r="K9" s="17">
        <v>0.22262567515564399</v>
      </c>
      <c r="L9" s="17">
        <v>0.15538361881498</v>
      </c>
      <c r="M9" s="17"/>
      <c r="N9" s="17">
        <v>0.33402117811767501</v>
      </c>
      <c r="O9" s="17">
        <v>0.15819854125979199</v>
      </c>
      <c r="P9" s="17">
        <v>0.27389910325392502</v>
      </c>
      <c r="Q9" s="17">
        <v>0.18835956692574199</v>
      </c>
      <c r="R9" s="17"/>
      <c r="S9" s="17">
        <v>0.31633532744112203</v>
      </c>
      <c r="T9" s="17">
        <v>0.25204923609160501</v>
      </c>
      <c r="U9" s="17">
        <v>0.295234686503207</v>
      </c>
      <c r="V9" s="17">
        <v>0.30271125865860898</v>
      </c>
      <c r="W9" s="17">
        <v>0.33037699674919202</v>
      </c>
      <c r="X9" s="17">
        <v>0.33505703495712302</v>
      </c>
      <c r="Y9" s="17">
        <v>0.25743456841186302</v>
      </c>
      <c r="Z9" s="17">
        <v>0.40240115155420703</v>
      </c>
      <c r="AA9" s="17">
        <v>0.29434184163972099</v>
      </c>
      <c r="AB9" s="17"/>
      <c r="AC9" s="17">
        <v>0.27225968986357602</v>
      </c>
      <c r="AD9" s="17">
        <v>0.17517342761622501</v>
      </c>
      <c r="AE9" s="17">
        <v>0.39953923467816799</v>
      </c>
      <c r="AF9" s="17">
        <v>0.32963614287680698</v>
      </c>
      <c r="AG9" s="17">
        <v>0.35127362530522699</v>
      </c>
      <c r="AH9" s="17">
        <v>0.33272303818654603</v>
      </c>
      <c r="AI9" s="17">
        <v>0.292140119944718</v>
      </c>
      <c r="AJ9" s="17">
        <v>0.319952378038526</v>
      </c>
      <c r="AK9" s="17">
        <v>0.40422516985144902</v>
      </c>
      <c r="AL9" s="17">
        <v>0.25607221554791498</v>
      </c>
      <c r="AM9" s="17"/>
      <c r="AN9" s="17">
        <v>0.39329368114465102</v>
      </c>
      <c r="AO9" s="17">
        <v>0.189775901793481</v>
      </c>
      <c r="AP9" s="17"/>
      <c r="AQ9" s="17">
        <v>0.369369564892504</v>
      </c>
      <c r="AR9" s="17">
        <v>0.215258035690014</v>
      </c>
      <c r="AS9" s="17"/>
      <c r="AT9" s="17">
        <v>0.32034313157602901</v>
      </c>
      <c r="AU9" s="17">
        <v>0.184295513848141</v>
      </c>
      <c r="AV9" s="17"/>
      <c r="AW9" s="17">
        <v>0.29202393745178901</v>
      </c>
      <c r="AX9" s="17">
        <v>0.31134919571967801</v>
      </c>
      <c r="AY9" s="17"/>
      <c r="AZ9" s="17">
        <v>0.417297713102803</v>
      </c>
      <c r="BA9" s="17">
        <v>0.18772305325996899</v>
      </c>
    </row>
    <row r="10" spans="2:53" x14ac:dyDescent="0.35">
      <c r="B10" s="18" t="s">
        <v>168</v>
      </c>
      <c r="C10" s="17">
        <v>0.35088906139756998</v>
      </c>
      <c r="D10" s="17">
        <v>0.37985660674302202</v>
      </c>
      <c r="E10" s="17">
        <v>0.32223719864142197</v>
      </c>
      <c r="F10" s="17"/>
      <c r="G10" s="17">
        <v>0.38010084403912497</v>
      </c>
      <c r="H10" s="17">
        <v>0.41047151592152897</v>
      </c>
      <c r="I10" s="17">
        <v>0.350507614072183</v>
      </c>
      <c r="J10" s="17">
        <v>0.35065954627282497</v>
      </c>
      <c r="K10" s="17">
        <v>0.28662731843404499</v>
      </c>
      <c r="L10" s="17">
        <v>0.29141583143972499</v>
      </c>
      <c r="M10" s="17"/>
      <c r="N10" s="17">
        <v>0.37709889231545801</v>
      </c>
      <c r="O10" s="17">
        <v>0.32758285999375703</v>
      </c>
      <c r="P10" s="17">
        <v>0.24455987408063601</v>
      </c>
      <c r="Q10" s="17">
        <v>0.27402811643594399</v>
      </c>
      <c r="R10" s="17"/>
      <c r="S10" s="17">
        <v>0.39359246999790998</v>
      </c>
      <c r="T10" s="17">
        <v>0.37213677395955802</v>
      </c>
      <c r="U10" s="17">
        <v>0.237074736155686</v>
      </c>
      <c r="V10" s="17">
        <v>0.39667421647526402</v>
      </c>
      <c r="W10" s="17">
        <v>0.33250871906736601</v>
      </c>
      <c r="X10" s="17">
        <v>0.36827004754654902</v>
      </c>
      <c r="Y10" s="17">
        <v>0.343329945860333</v>
      </c>
      <c r="Z10" s="17">
        <v>0.33626516822312402</v>
      </c>
      <c r="AA10" s="17">
        <v>0.33145759022371701</v>
      </c>
      <c r="AB10" s="17"/>
      <c r="AC10" s="17">
        <v>0.44812532114126702</v>
      </c>
      <c r="AD10" s="17">
        <v>0.31625781412266202</v>
      </c>
      <c r="AE10" s="17">
        <v>0.39043487915752101</v>
      </c>
      <c r="AF10" s="17">
        <v>0.37760130959826799</v>
      </c>
      <c r="AG10" s="17">
        <v>0.28390478269817898</v>
      </c>
      <c r="AH10" s="17">
        <v>0.32240035427982</v>
      </c>
      <c r="AI10" s="17">
        <v>0.30138161723775803</v>
      </c>
      <c r="AJ10" s="17">
        <v>0.367975391300574</v>
      </c>
      <c r="AK10" s="17">
        <v>0.40152074408571797</v>
      </c>
      <c r="AL10" s="17">
        <v>0.32725685949091698</v>
      </c>
      <c r="AM10" s="17"/>
      <c r="AN10" s="17">
        <v>0.40580461295012699</v>
      </c>
      <c r="AO10" s="17">
        <v>0.27934633919313501</v>
      </c>
      <c r="AP10" s="17"/>
      <c r="AQ10" s="17">
        <v>0.40515592258696997</v>
      </c>
      <c r="AR10" s="17">
        <v>0.27573175966278701</v>
      </c>
      <c r="AS10" s="17"/>
      <c r="AT10" s="17">
        <v>0.359452680490006</v>
      </c>
      <c r="AU10" s="17">
        <v>0.31724101387465697</v>
      </c>
      <c r="AV10" s="17"/>
      <c r="AW10" s="17">
        <v>0.34305445947649199</v>
      </c>
      <c r="AX10" s="17">
        <v>0.36269297382799198</v>
      </c>
      <c r="AY10" s="17"/>
      <c r="AZ10" s="17">
        <v>0.40198322733860298</v>
      </c>
      <c r="BA10" s="17">
        <v>0.30100406515763001</v>
      </c>
    </row>
    <row r="11" spans="2:53" ht="29" x14ac:dyDescent="0.35">
      <c r="B11" s="18" t="s">
        <v>169</v>
      </c>
      <c r="C11" s="17">
        <v>0.181378501158457</v>
      </c>
      <c r="D11" s="17">
        <v>0.174247875386944</v>
      </c>
      <c r="E11" s="17">
        <v>0.188672306444856</v>
      </c>
      <c r="F11" s="17"/>
      <c r="G11" s="17">
        <v>0.19492875647174501</v>
      </c>
      <c r="H11" s="17">
        <v>0.13480299577947</v>
      </c>
      <c r="I11" s="17">
        <v>0.19958597938814801</v>
      </c>
      <c r="J11" s="17">
        <v>0.17915372430514201</v>
      </c>
      <c r="K11" s="17">
        <v>0.19647412126299499</v>
      </c>
      <c r="L11" s="17">
        <v>0.215865288824966</v>
      </c>
      <c r="M11" s="17"/>
      <c r="N11" s="17">
        <v>0.17174904230735499</v>
      </c>
      <c r="O11" s="17">
        <v>0.23584469242473899</v>
      </c>
      <c r="P11" s="17">
        <v>0.183168067354185</v>
      </c>
      <c r="Q11" s="17">
        <v>0.17267932587776</v>
      </c>
      <c r="R11" s="17"/>
      <c r="S11" s="17">
        <v>0.17492390367131799</v>
      </c>
      <c r="T11" s="17">
        <v>0.19472829282127399</v>
      </c>
      <c r="U11" s="17">
        <v>0.184317055336401</v>
      </c>
      <c r="V11" s="17">
        <v>0.14159687307625701</v>
      </c>
      <c r="W11" s="17">
        <v>0.16970853520573001</v>
      </c>
      <c r="X11" s="17">
        <v>0.15714583566502899</v>
      </c>
      <c r="Y11" s="17">
        <v>0.21114841826178199</v>
      </c>
      <c r="Z11" s="17">
        <v>0.146313451276464</v>
      </c>
      <c r="AA11" s="17">
        <v>0.22172668210233101</v>
      </c>
      <c r="AB11" s="17"/>
      <c r="AC11" s="17">
        <v>0.16432479410002099</v>
      </c>
      <c r="AD11" s="17">
        <v>0.16142084899537801</v>
      </c>
      <c r="AE11" s="17">
        <v>0.124523440429138</v>
      </c>
      <c r="AF11" s="17">
        <v>0.22558032089680399</v>
      </c>
      <c r="AG11" s="17">
        <v>0.25950620821592602</v>
      </c>
      <c r="AH11" s="17">
        <v>0.16103409568784</v>
      </c>
      <c r="AI11" s="17">
        <v>0.18240953309368099</v>
      </c>
      <c r="AJ11" s="17">
        <v>0.195394935904356</v>
      </c>
      <c r="AK11" s="17">
        <v>0.14608611568594501</v>
      </c>
      <c r="AL11" s="17">
        <v>0.17265785989382099</v>
      </c>
      <c r="AM11" s="17"/>
      <c r="AN11" s="17">
        <v>0.14844650115626601</v>
      </c>
      <c r="AO11" s="17">
        <v>0.222032847635693</v>
      </c>
      <c r="AP11" s="17"/>
      <c r="AQ11" s="17">
        <v>0.15829628381904201</v>
      </c>
      <c r="AR11" s="17">
        <v>0.21580216487881401</v>
      </c>
      <c r="AS11" s="17"/>
      <c r="AT11" s="17">
        <v>0.183791938334254</v>
      </c>
      <c r="AU11" s="17">
        <v>0.17468487473410699</v>
      </c>
      <c r="AV11" s="17"/>
      <c r="AW11" s="17">
        <v>0.174397479431741</v>
      </c>
      <c r="AX11" s="17">
        <v>0.18884393012903999</v>
      </c>
      <c r="AY11" s="17"/>
      <c r="AZ11" s="17">
        <v>0.1484247873806</v>
      </c>
      <c r="BA11" s="17">
        <v>0.213552348360457</v>
      </c>
    </row>
    <row r="12" spans="2:53" x14ac:dyDescent="0.35">
      <c r="B12" s="18" t="s">
        <v>170</v>
      </c>
      <c r="C12" s="17">
        <v>8.5665585131528804E-2</v>
      </c>
      <c r="D12" s="17">
        <v>5.7791639563342698E-2</v>
      </c>
      <c r="E12" s="17">
        <v>0.113256393078507</v>
      </c>
      <c r="F12" s="17"/>
      <c r="G12" s="17">
        <v>7.4998432390438893E-2</v>
      </c>
      <c r="H12" s="17">
        <v>5.23848073520315E-2</v>
      </c>
      <c r="I12" s="17">
        <v>4.7520097441973899E-2</v>
      </c>
      <c r="J12" s="17">
        <v>0.11760561337002701</v>
      </c>
      <c r="K12" s="17">
        <v>0.124946160627676</v>
      </c>
      <c r="L12" s="17">
        <v>0.15493292265771699</v>
      </c>
      <c r="M12" s="17"/>
      <c r="N12" s="17">
        <v>6.7841805648224104E-2</v>
      </c>
      <c r="O12" s="17">
        <v>0.155908649925527</v>
      </c>
      <c r="P12" s="17">
        <v>0.12964068592787401</v>
      </c>
      <c r="Q12" s="17">
        <v>0.112739204050416</v>
      </c>
      <c r="R12" s="17"/>
      <c r="S12" s="17">
        <v>7.4005033959572197E-2</v>
      </c>
      <c r="T12" s="17">
        <v>9.1738967588778197E-2</v>
      </c>
      <c r="U12" s="17">
        <v>0.136768167477123</v>
      </c>
      <c r="V12" s="17">
        <v>7.1991791454728504E-2</v>
      </c>
      <c r="W12" s="17">
        <v>9.5940520987853994E-2</v>
      </c>
      <c r="X12" s="17">
        <v>8.0597390539993902E-2</v>
      </c>
      <c r="Y12" s="17">
        <v>0.100645072265622</v>
      </c>
      <c r="Z12" s="17">
        <v>6.6135979206673995E-2</v>
      </c>
      <c r="AA12" s="17">
        <v>5.7679069435403699E-2</v>
      </c>
      <c r="AB12" s="17"/>
      <c r="AC12" s="17">
        <v>6.6934445493321101E-2</v>
      </c>
      <c r="AD12" s="17">
        <v>0.216565951778695</v>
      </c>
      <c r="AE12" s="17">
        <v>7.1875220640590001E-2</v>
      </c>
      <c r="AF12" s="17">
        <v>4.2583800129166301E-2</v>
      </c>
      <c r="AG12" s="17">
        <v>7.6195718330339501E-2</v>
      </c>
      <c r="AH12" s="17">
        <v>6.9997794983839207E-2</v>
      </c>
      <c r="AI12" s="17">
        <v>0.11149658803651399</v>
      </c>
      <c r="AJ12" s="17">
        <v>6.6172921766195505E-2</v>
      </c>
      <c r="AK12" s="17">
        <v>0</v>
      </c>
      <c r="AL12" s="17">
        <v>0.118932483935728</v>
      </c>
      <c r="AM12" s="17"/>
      <c r="AN12" s="17">
        <v>4.2836093618898501E-2</v>
      </c>
      <c r="AO12" s="17">
        <v>0.141688727665504</v>
      </c>
      <c r="AP12" s="17"/>
      <c r="AQ12" s="17">
        <v>4.4960111047837502E-2</v>
      </c>
      <c r="AR12" s="17">
        <v>0.13924759312382901</v>
      </c>
      <c r="AS12" s="17"/>
      <c r="AT12" s="17">
        <v>7.9266918252528296E-2</v>
      </c>
      <c r="AU12" s="17">
        <v>0.12824571612043401</v>
      </c>
      <c r="AV12" s="17"/>
      <c r="AW12" s="17">
        <v>9.2875901835296995E-2</v>
      </c>
      <c r="AX12" s="17">
        <v>7.7525271697098594E-2</v>
      </c>
      <c r="AY12" s="17"/>
      <c r="AZ12" s="17">
        <v>2.58062293594119E-2</v>
      </c>
      <c r="BA12" s="17">
        <v>0.144108338479602</v>
      </c>
    </row>
    <row r="13" spans="2:53" x14ac:dyDescent="0.35">
      <c r="B13" s="18" t="s">
        <v>171</v>
      </c>
      <c r="C13" s="17">
        <v>7.2443306941385205E-2</v>
      </c>
      <c r="D13" s="17">
        <v>5.83966625485422E-2</v>
      </c>
      <c r="E13" s="17">
        <v>8.6555125707533001E-2</v>
      </c>
      <c r="F13" s="17"/>
      <c r="G13" s="17">
        <v>2.5099478561495601E-2</v>
      </c>
      <c r="H13" s="17">
        <v>2.3484715470161701E-2</v>
      </c>
      <c r="I13" s="17">
        <v>5.3888218879657598E-2</v>
      </c>
      <c r="J13" s="17">
        <v>7.1805585856353493E-2</v>
      </c>
      <c r="K13" s="17">
        <v>0.15266113537873499</v>
      </c>
      <c r="L13" s="17">
        <v>0.15309870897116501</v>
      </c>
      <c r="M13" s="17"/>
      <c r="N13" s="17">
        <v>4.4011130289728501E-2</v>
      </c>
      <c r="O13" s="17">
        <v>0.110970335464684</v>
      </c>
      <c r="P13" s="17">
        <v>0.15039654424555801</v>
      </c>
      <c r="Q13" s="17">
        <v>0.22938890394450401</v>
      </c>
      <c r="R13" s="17"/>
      <c r="S13" s="17">
        <v>3.7268541454524198E-2</v>
      </c>
      <c r="T13" s="17">
        <v>7.4241445156928806E-2</v>
      </c>
      <c r="U13" s="17">
        <v>0.14159002650892</v>
      </c>
      <c r="V13" s="17">
        <v>8.3267342314478701E-2</v>
      </c>
      <c r="W13" s="17">
        <v>5.35561546098344E-2</v>
      </c>
      <c r="X13" s="17">
        <v>4.9108075663045002E-2</v>
      </c>
      <c r="Y13" s="17">
        <v>7.6766374228196099E-2</v>
      </c>
      <c r="Z13" s="17">
        <v>4.8884249739530997E-2</v>
      </c>
      <c r="AA13" s="17">
        <v>8.8070082377476502E-2</v>
      </c>
      <c r="AB13" s="17"/>
      <c r="AC13" s="17">
        <v>4.40251133151826E-2</v>
      </c>
      <c r="AD13" s="17">
        <v>0.13058195748704099</v>
      </c>
      <c r="AE13" s="17">
        <v>1.1275520102133301E-2</v>
      </c>
      <c r="AF13" s="17">
        <v>2.4598426498954801E-2</v>
      </c>
      <c r="AG13" s="17">
        <v>0</v>
      </c>
      <c r="AH13" s="17">
        <v>4.7341628974931597E-2</v>
      </c>
      <c r="AI13" s="17">
        <v>0.100668370959601</v>
      </c>
      <c r="AJ13" s="17">
        <v>5.0504372990348101E-2</v>
      </c>
      <c r="AK13" s="17">
        <v>4.8167970376888802E-2</v>
      </c>
      <c r="AL13" s="17">
        <v>0.12508058113161899</v>
      </c>
      <c r="AM13" s="17"/>
      <c r="AN13" s="17">
        <v>8.8295496367912906E-3</v>
      </c>
      <c r="AO13" s="17">
        <v>0.152489194511401</v>
      </c>
      <c r="AP13" s="17"/>
      <c r="AQ13" s="17">
        <v>1.9330412662018199E-2</v>
      </c>
      <c r="AR13" s="17">
        <v>0.14206914005643601</v>
      </c>
      <c r="AS13" s="17"/>
      <c r="AT13" s="17">
        <v>5.2745829270619403E-2</v>
      </c>
      <c r="AU13" s="17">
        <v>0.16506941561862201</v>
      </c>
      <c r="AV13" s="17"/>
      <c r="AW13" s="17">
        <v>8.5188538935460106E-2</v>
      </c>
      <c r="AX13" s="17">
        <v>5.58432074997188E-2</v>
      </c>
      <c r="AY13" s="17"/>
      <c r="AZ13" s="17">
        <v>5.4746463580291503E-3</v>
      </c>
      <c r="BA13" s="17">
        <v>0.137827119747921</v>
      </c>
    </row>
    <row r="14" spans="2:53" x14ac:dyDescent="0.35">
      <c r="B14" s="18" t="s">
        <v>69</v>
      </c>
      <c r="C14" s="19">
        <v>8.4876770738584999E-3</v>
      </c>
      <c r="D14" s="19">
        <v>7.9732363257755696E-3</v>
      </c>
      <c r="E14" s="19">
        <v>9.0097538674331207E-3</v>
      </c>
      <c r="F14" s="19"/>
      <c r="G14" s="19">
        <v>1.1240376978974599E-2</v>
      </c>
      <c r="H14" s="19">
        <v>4.4250077200758599E-3</v>
      </c>
      <c r="I14" s="19">
        <v>6.3361541940783004E-3</v>
      </c>
      <c r="J14" s="19">
        <v>1.84772583868767E-3</v>
      </c>
      <c r="K14" s="19">
        <v>1.66655891409054E-2</v>
      </c>
      <c r="L14" s="19">
        <v>2.9303629291446101E-2</v>
      </c>
      <c r="M14" s="19"/>
      <c r="N14" s="19">
        <v>5.2779513215594999E-3</v>
      </c>
      <c r="O14" s="19">
        <v>1.14949209315013E-2</v>
      </c>
      <c r="P14" s="19">
        <v>1.8335725137822199E-2</v>
      </c>
      <c r="Q14" s="19">
        <v>2.28048827656336E-2</v>
      </c>
      <c r="R14" s="19"/>
      <c r="S14" s="19">
        <v>3.87472347555362E-3</v>
      </c>
      <c r="T14" s="19">
        <v>1.5105284381856E-2</v>
      </c>
      <c r="U14" s="19">
        <v>5.0153280186630601E-3</v>
      </c>
      <c r="V14" s="19">
        <v>3.7585180206630999E-3</v>
      </c>
      <c r="W14" s="19">
        <v>1.7909073380023999E-2</v>
      </c>
      <c r="X14" s="19">
        <v>9.8216156282600296E-3</v>
      </c>
      <c r="Y14" s="19">
        <v>1.06756209722032E-2</v>
      </c>
      <c r="Z14" s="19">
        <v>0</v>
      </c>
      <c r="AA14" s="19">
        <v>6.72473422135052E-3</v>
      </c>
      <c r="AB14" s="19"/>
      <c r="AC14" s="19">
        <v>4.33063608663279E-3</v>
      </c>
      <c r="AD14" s="19">
        <v>0</v>
      </c>
      <c r="AE14" s="19">
        <v>2.3517049924494399E-3</v>
      </c>
      <c r="AF14" s="19">
        <v>0</v>
      </c>
      <c r="AG14" s="19">
        <v>2.9119665450328801E-2</v>
      </c>
      <c r="AH14" s="19">
        <v>6.6503087887022999E-2</v>
      </c>
      <c r="AI14" s="19">
        <v>1.1903770727728699E-2</v>
      </c>
      <c r="AJ14" s="19">
        <v>0</v>
      </c>
      <c r="AK14" s="19">
        <v>0</v>
      </c>
      <c r="AL14" s="19">
        <v>0</v>
      </c>
      <c r="AM14" s="19"/>
      <c r="AN14" s="19">
        <v>7.8956149326631596E-4</v>
      </c>
      <c r="AO14" s="19">
        <v>1.46669892007862E-2</v>
      </c>
      <c r="AP14" s="19"/>
      <c r="AQ14" s="19">
        <v>2.8877049916289001E-3</v>
      </c>
      <c r="AR14" s="19">
        <v>1.1891306588120499E-2</v>
      </c>
      <c r="AS14" s="19"/>
      <c r="AT14" s="19">
        <v>4.3995020765634496E-3</v>
      </c>
      <c r="AU14" s="19">
        <v>3.0463465804039101E-2</v>
      </c>
      <c r="AV14" s="19"/>
      <c r="AW14" s="19">
        <v>1.2459682869221601E-2</v>
      </c>
      <c r="AX14" s="19">
        <v>3.7454211264734802E-3</v>
      </c>
      <c r="AY14" s="19"/>
      <c r="AZ14" s="19">
        <v>1.0133964605530601E-3</v>
      </c>
      <c r="BA14" s="19">
        <v>1.5785074994421701E-2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0.28777128579491701</v>
      </c>
      <c r="D9" s="17">
        <v>0.31412142661075099</v>
      </c>
      <c r="E9" s="17">
        <v>0.26114058654407302</v>
      </c>
      <c r="F9" s="17"/>
      <c r="G9" s="17">
        <v>0.32143359448519199</v>
      </c>
      <c r="H9" s="17">
        <v>0.37483772706146001</v>
      </c>
      <c r="I9" s="17">
        <v>0.33393481343921999</v>
      </c>
      <c r="J9" s="17">
        <v>0.255448486505165</v>
      </c>
      <c r="K9" s="17">
        <v>0.15590172050788301</v>
      </c>
      <c r="L9" s="17">
        <v>0.20576198952569799</v>
      </c>
      <c r="M9" s="17"/>
      <c r="N9" s="17">
        <v>0.30998626085751801</v>
      </c>
      <c r="O9" s="17">
        <v>0.193330413445432</v>
      </c>
      <c r="P9" s="17">
        <v>0.25363368268066999</v>
      </c>
      <c r="Q9" s="17">
        <v>0.236073417541321</v>
      </c>
      <c r="R9" s="17"/>
      <c r="S9" s="17">
        <v>0.30509451635961699</v>
      </c>
      <c r="T9" s="17">
        <v>0.26604725595860901</v>
      </c>
      <c r="U9" s="17">
        <v>0.249516315969324</v>
      </c>
      <c r="V9" s="17">
        <v>0.29700099379920403</v>
      </c>
      <c r="W9" s="17">
        <v>0.31016514336575002</v>
      </c>
      <c r="X9" s="17">
        <v>0.317588677113886</v>
      </c>
      <c r="Y9" s="17">
        <v>0.26403611007521999</v>
      </c>
      <c r="Z9" s="17">
        <v>0.37601460903547601</v>
      </c>
      <c r="AA9" s="17">
        <v>0.26058846150943099</v>
      </c>
      <c r="AB9" s="17"/>
      <c r="AC9" s="17">
        <v>0.25991705056407799</v>
      </c>
      <c r="AD9" s="17">
        <v>0.18642015012631599</v>
      </c>
      <c r="AE9" s="17">
        <v>0.43733798128825402</v>
      </c>
      <c r="AF9" s="17">
        <v>0.29716984506467298</v>
      </c>
      <c r="AG9" s="17">
        <v>0.23304316691313801</v>
      </c>
      <c r="AH9" s="17">
        <v>0.38495042556861397</v>
      </c>
      <c r="AI9" s="17">
        <v>0.26987591814519502</v>
      </c>
      <c r="AJ9" s="17">
        <v>0.33132806125719</v>
      </c>
      <c r="AK9" s="17">
        <v>0.36304383514518501</v>
      </c>
      <c r="AL9" s="17">
        <v>0.17160472998092499</v>
      </c>
      <c r="AM9" s="17"/>
      <c r="AN9" s="17">
        <v>0.38787401997161303</v>
      </c>
      <c r="AO9" s="17">
        <v>0.16913586496541799</v>
      </c>
      <c r="AP9" s="17"/>
      <c r="AQ9" s="17">
        <v>0.36593700532450102</v>
      </c>
      <c r="AR9" s="17">
        <v>0.183140165410032</v>
      </c>
      <c r="AS9" s="17"/>
      <c r="AT9" s="17">
        <v>0.30778876237021402</v>
      </c>
      <c r="AU9" s="17">
        <v>0.17286185023594899</v>
      </c>
      <c r="AV9" s="17"/>
      <c r="AW9" s="17">
        <v>0.29050668528669199</v>
      </c>
      <c r="AX9" s="17">
        <v>0.28501058766133103</v>
      </c>
      <c r="AY9" s="17"/>
      <c r="AZ9" s="17">
        <v>0.41255886260937202</v>
      </c>
      <c r="BA9" s="17">
        <v>0.16593687113073299</v>
      </c>
    </row>
    <row r="10" spans="2:53" x14ac:dyDescent="0.35">
      <c r="B10" s="18" t="s">
        <v>168</v>
      </c>
      <c r="C10" s="17">
        <v>0.34718135408614798</v>
      </c>
      <c r="D10" s="17">
        <v>0.36256817047422302</v>
      </c>
      <c r="E10" s="17">
        <v>0.33210688437387498</v>
      </c>
      <c r="F10" s="17"/>
      <c r="G10" s="17">
        <v>0.36383240460420102</v>
      </c>
      <c r="H10" s="17">
        <v>0.39988428867959502</v>
      </c>
      <c r="I10" s="17">
        <v>0.360249452249364</v>
      </c>
      <c r="J10" s="17">
        <v>0.34293216679299499</v>
      </c>
      <c r="K10" s="17">
        <v>0.285278680658899</v>
      </c>
      <c r="L10" s="17">
        <v>0.27368534101186298</v>
      </c>
      <c r="M10" s="17"/>
      <c r="N10" s="17">
        <v>0.36428735185099698</v>
      </c>
      <c r="O10" s="17">
        <v>0.33241193622940202</v>
      </c>
      <c r="P10" s="17">
        <v>0.30038653228992301</v>
      </c>
      <c r="Q10" s="17">
        <v>0.25410868818604598</v>
      </c>
      <c r="R10" s="17"/>
      <c r="S10" s="17">
        <v>0.38528167025766602</v>
      </c>
      <c r="T10" s="17">
        <v>0.32921316117395899</v>
      </c>
      <c r="U10" s="17">
        <v>0.34895973293756699</v>
      </c>
      <c r="V10" s="17">
        <v>0.31174508663889899</v>
      </c>
      <c r="W10" s="17">
        <v>0.35254950917448902</v>
      </c>
      <c r="X10" s="17">
        <v>0.36437148137729802</v>
      </c>
      <c r="Y10" s="17">
        <v>0.34112943209512597</v>
      </c>
      <c r="Z10" s="17">
        <v>0.27401800781674301</v>
      </c>
      <c r="AA10" s="17">
        <v>0.36682729749934101</v>
      </c>
      <c r="AB10" s="17"/>
      <c r="AC10" s="17">
        <v>0.35833434134387099</v>
      </c>
      <c r="AD10" s="17">
        <v>0.34065913485445998</v>
      </c>
      <c r="AE10" s="17">
        <v>0.34416802187408302</v>
      </c>
      <c r="AF10" s="17">
        <v>0.42330369783254301</v>
      </c>
      <c r="AG10" s="17">
        <v>0.300641160063224</v>
      </c>
      <c r="AH10" s="17">
        <v>0.27667031351042298</v>
      </c>
      <c r="AI10" s="17">
        <v>0.312355290711129</v>
      </c>
      <c r="AJ10" s="17">
        <v>0.35508501480787902</v>
      </c>
      <c r="AK10" s="17">
        <v>0.43018124504196498</v>
      </c>
      <c r="AL10" s="17">
        <v>0.36085887952822399</v>
      </c>
      <c r="AM10" s="17"/>
      <c r="AN10" s="17">
        <v>0.38648532346119602</v>
      </c>
      <c r="AO10" s="17">
        <v>0.28613008820888303</v>
      </c>
      <c r="AP10" s="17"/>
      <c r="AQ10" s="17">
        <v>0.38319971091857502</v>
      </c>
      <c r="AR10" s="17">
        <v>0.28834418677094298</v>
      </c>
      <c r="AS10" s="17"/>
      <c r="AT10" s="17">
        <v>0.35684515741282402</v>
      </c>
      <c r="AU10" s="17">
        <v>0.28698673005751402</v>
      </c>
      <c r="AV10" s="17"/>
      <c r="AW10" s="17">
        <v>0.33331939213675099</v>
      </c>
      <c r="AX10" s="17">
        <v>0.36263651686972598</v>
      </c>
      <c r="AY10" s="17"/>
      <c r="AZ10" s="17">
        <v>0.39989891016510198</v>
      </c>
      <c r="BA10" s="17">
        <v>0.295711386070376</v>
      </c>
    </row>
    <row r="11" spans="2:53" ht="29" x14ac:dyDescent="0.35">
      <c r="B11" s="18" t="s">
        <v>169</v>
      </c>
      <c r="C11" s="17">
        <v>0.20075020454751699</v>
      </c>
      <c r="D11" s="17">
        <v>0.20385095261706801</v>
      </c>
      <c r="E11" s="17">
        <v>0.19783006417791801</v>
      </c>
      <c r="F11" s="17"/>
      <c r="G11" s="17">
        <v>0.25296064313768901</v>
      </c>
      <c r="H11" s="17">
        <v>0.14375009844563599</v>
      </c>
      <c r="I11" s="17">
        <v>0.191202434223777</v>
      </c>
      <c r="J11" s="17">
        <v>0.21014487526873099</v>
      </c>
      <c r="K11" s="17">
        <v>0.26766948457576001</v>
      </c>
      <c r="L11" s="17">
        <v>0.20391839400005399</v>
      </c>
      <c r="M11" s="17"/>
      <c r="N11" s="17">
        <v>0.20086576674755699</v>
      </c>
      <c r="O11" s="17">
        <v>0.16756443259108</v>
      </c>
      <c r="P11" s="17">
        <v>0.21187553537975401</v>
      </c>
      <c r="Q11" s="17">
        <v>0.24505986467403801</v>
      </c>
      <c r="R11" s="17"/>
      <c r="S11" s="17">
        <v>0.18980211403295799</v>
      </c>
      <c r="T11" s="17">
        <v>0.23415239939320501</v>
      </c>
      <c r="U11" s="17">
        <v>0.16869065245405199</v>
      </c>
      <c r="V11" s="17">
        <v>0.21720219310833599</v>
      </c>
      <c r="W11" s="17">
        <v>0.185314822454103</v>
      </c>
      <c r="X11" s="17">
        <v>0.18833436823281099</v>
      </c>
      <c r="Y11" s="17">
        <v>0.196235244008473</v>
      </c>
      <c r="Z11" s="17">
        <v>0.194858412199194</v>
      </c>
      <c r="AA11" s="17">
        <v>0.20976383666194601</v>
      </c>
      <c r="AB11" s="17"/>
      <c r="AC11" s="17">
        <v>0.224846424669946</v>
      </c>
      <c r="AD11" s="17">
        <v>0.19156136099538201</v>
      </c>
      <c r="AE11" s="17">
        <v>0.136382268363445</v>
      </c>
      <c r="AF11" s="17">
        <v>0.21158915806373199</v>
      </c>
      <c r="AG11" s="17">
        <v>0.32777979631661802</v>
      </c>
      <c r="AH11" s="17">
        <v>0.207432383807654</v>
      </c>
      <c r="AI11" s="17">
        <v>0.20568565898053201</v>
      </c>
      <c r="AJ11" s="17">
        <v>0.20720673864598699</v>
      </c>
      <c r="AK11" s="17">
        <v>0.109166105786724</v>
      </c>
      <c r="AL11" s="17">
        <v>0.25132319334811998</v>
      </c>
      <c r="AM11" s="17"/>
      <c r="AN11" s="17">
        <v>0.16812638649233799</v>
      </c>
      <c r="AO11" s="17">
        <v>0.24414764043416601</v>
      </c>
      <c r="AP11" s="17"/>
      <c r="AQ11" s="17">
        <v>0.18226067936156601</v>
      </c>
      <c r="AR11" s="17">
        <v>0.23145465083660199</v>
      </c>
      <c r="AS11" s="17"/>
      <c r="AT11" s="17">
        <v>0.19538135274594901</v>
      </c>
      <c r="AU11" s="17">
        <v>0.24115265702611499</v>
      </c>
      <c r="AV11" s="17"/>
      <c r="AW11" s="17">
        <v>0.19435109572734999</v>
      </c>
      <c r="AX11" s="17">
        <v>0.209819229682949</v>
      </c>
      <c r="AY11" s="17"/>
      <c r="AZ11" s="17">
        <v>0.15504049646185999</v>
      </c>
      <c r="BA11" s="17">
        <v>0.24537816889501901</v>
      </c>
    </row>
    <row r="12" spans="2:53" x14ac:dyDescent="0.35">
      <c r="B12" s="18" t="s">
        <v>170</v>
      </c>
      <c r="C12" s="17">
        <v>7.6388956880674402E-2</v>
      </c>
      <c r="D12" s="17">
        <v>5.2454522718603597E-2</v>
      </c>
      <c r="E12" s="17">
        <v>0.100392115010351</v>
      </c>
      <c r="F12" s="17"/>
      <c r="G12" s="17">
        <v>3.1107004170718999E-2</v>
      </c>
      <c r="H12" s="17">
        <v>5.1122129587770099E-2</v>
      </c>
      <c r="I12" s="17">
        <v>6.6397096409660197E-2</v>
      </c>
      <c r="J12" s="17">
        <v>8.5613302108170294E-2</v>
      </c>
      <c r="K12" s="17">
        <v>0.103210504098614</v>
      </c>
      <c r="L12" s="17">
        <v>0.13408522094593101</v>
      </c>
      <c r="M12" s="17"/>
      <c r="N12" s="17">
        <v>6.7057579270329903E-2</v>
      </c>
      <c r="O12" s="17">
        <v>0.137109469282549</v>
      </c>
      <c r="P12" s="17">
        <v>7.8344747105430296E-2</v>
      </c>
      <c r="Q12" s="17">
        <v>7.5624405050783494E-2</v>
      </c>
      <c r="R12" s="17"/>
      <c r="S12" s="17">
        <v>6.2853582090405896E-2</v>
      </c>
      <c r="T12" s="17">
        <v>6.7242433722725203E-2</v>
      </c>
      <c r="U12" s="17">
        <v>0.111498056678259</v>
      </c>
      <c r="V12" s="17">
        <v>8.3267346229385406E-2</v>
      </c>
      <c r="W12" s="17">
        <v>8.4939799208901906E-2</v>
      </c>
      <c r="X12" s="17">
        <v>8.4495965778066895E-2</v>
      </c>
      <c r="Y12" s="17">
        <v>7.6929844885841495E-2</v>
      </c>
      <c r="Z12" s="17">
        <v>4.4316849181224E-2</v>
      </c>
      <c r="AA12" s="17">
        <v>7.1258247728240395E-2</v>
      </c>
      <c r="AB12" s="17"/>
      <c r="AC12" s="17">
        <v>0.10017165883739</v>
      </c>
      <c r="AD12" s="17">
        <v>0.12101662352385099</v>
      </c>
      <c r="AE12" s="17">
        <v>4.7435259620293602E-2</v>
      </c>
      <c r="AF12" s="17">
        <v>4.2418812113553403E-2</v>
      </c>
      <c r="AG12" s="17">
        <v>8.0296546477907793E-2</v>
      </c>
      <c r="AH12" s="17">
        <v>3.93299244265383E-2</v>
      </c>
      <c r="AI12" s="17">
        <v>0.101549028869535</v>
      </c>
      <c r="AJ12" s="17">
        <v>4.3103765826409901E-2</v>
      </c>
      <c r="AK12" s="17">
        <v>7.61437593193275E-2</v>
      </c>
      <c r="AL12" s="17">
        <v>6.7100664437625204E-2</v>
      </c>
      <c r="AM12" s="17"/>
      <c r="AN12" s="17">
        <v>4.1033874327170899E-2</v>
      </c>
      <c r="AO12" s="17">
        <v>0.124137563152678</v>
      </c>
      <c r="AP12" s="17"/>
      <c r="AQ12" s="17">
        <v>4.2169698997289902E-2</v>
      </c>
      <c r="AR12" s="17">
        <v>0.125904717356671</v>
      </c>
      <c r="AS12" s="17"/>
      <c r="AT12" s="17">
        <v>7.2818070204573607E-2</v>
      </c>
      <c r="AU12" s="17">
        <v>0.101141972285457</v>
      </c>
      <c r="AV12" s="17"/>
      <c r="AW12" s="17">
        <v>7.4385880717379005E-2</v>
      </c>
      <c r="AX12" s="17">
        <v>7.9318078975212994E-2</v>
      </c>
      <c r="AY12" s="17"/>
      <c r="AZ12" s="17">
        <v>2.27105093204194E-2</v>
      </c>
      <c r="BA12" s="17">
        <v>0.12879707638691201</v>
      </c>
    </row>
    <row r="13" spans="2:53" x14ac:dyDescent="0.35">
      <c r="B13" s="18" t="s">
        <v>171</v>
      </c>
      <c r="C13" s="17">
        <v>7.5933000182877505E-2</v>
      </c>
      <c r="D13" s="17">
        <v>5.6536907655603902E-2</v>
      </c>
      <c r="E13" s="17">
        <v>9.5037199176663603E-2</v>
      </c>
      <c r="F13" s="17"/>
      <c r="G13" s="17">
        <v>1.9425976623224601E-2</v>
      </c>
      <c r="H13" s="17">
        <v>2.5980748505463801E-2</v>
      </c>
      <c r="I13" s="17">
        <v>3.1323121639765E-2</v>
      </c>
      <c r="J13" s="17">
        <v>0.10212578647242999</v>
      </c>
      <c r="K13" s="17">
        <v>0.17046374138631601</v>
      </c>
      <c r="L13" s="17">
        <v>0.153245425225009</v>
      </c>
      <c r="M13" s="17"/>
      <c r="N13" s="17">
        <v>5.0254714495751598E-2</v>
      </c>
      <c r="O13" s="17">
        <v>0.154076195811094</v>
      </c>
      <c r="P13" s="17">
        <v>0.125210347525024</v>
      </c>
      <c r="Q13" s="17">
        <v>0.16632874178217699</v>
      </c>
      <c r="R13" s="17"/>
      <c r="S13" s="17">
        <v>5.30933937837995E-2</v>
      </c>
      <c r="T13" s="17">
        <v>7.4241444833219206E-2</v>
      </c>
      <c r="U13" s="17">
        <v>0.11631991394213501</v>
      </c>
      <c r="V13" s="17">
        <v>8.7025862203511703E-2</v>
      </c>
      <c r="W13" s="17">
        <v>4.4687150287873199E-2</v>
      </c>
      <c r="X13" s="17">
        <v>3.5387891869677897E-2</v>
      </c>
      <c r="Y13" s="17">
        <v>0.102518640111354</v>
      </c>
      <c r="Z13" s="17">
        <v>0.101996610344059</v>
      </c>
      <c r="AA13" s="17">
        <v>8.8199789567907194E-2</v>
      </c>
      <c r="AB13" s="17"/>
      <c r="AC13" s="17">
        <v>5.23998884980824E-2</v>
      </c>
      <c r="AD13" s="17">
        <v>0.16034273049999201</v>
      </c>
      <c r="AE13" s="17">
        <v>2.8369707636289699E-2</v>
      </c>
      <c r="AF13" s="17">
        <v>1.74867905891943E-2</v>
      </c>
      <c r="AG13" s="17">
        <v>2.9119665450328801E-2</v>
      </c>
      <c r="AH13" s="17">
        <v>3.9900801821168501E-2</v>
      </c>
      <c r="AI13" s="17">
        <v>9.8507531296719894E-2</v>
      </c>
      <c r="AJ13" s="17">
        <v>6.3276419462533998E-2</v>
      </c>
      <c r="AK13" s="17">
        <v>2.1465054706799699E-2</v>
      </c>
      <c r="AL13" s="17">
        <v>0.14911253270510599</v>
      </c>
      <c r="AM13" s="17"/>
      <c r="AN13" s="17">
        <v>1.1210326694732899E-2</v>
      </c>
      <c r="AO13" s="17">
        <v>0.15938806218750101</v>
      </c>
      <c r="AP13" s="17"/>
      <c r="AQ13" s="17">
        <v>2.1123807854054499E-2</v>
      </c>
      <c r="AR13" s="17">
        <v>0.154960997421729</v>
      </c>
      <c r="AS13" s="17"/>
      <c r="AT13" s="17">
        <v>5.9781914582695002E-2</v>
      </c>
      <c r="AU13" s="17">
        <v>0.16043077297904801</v>
      </c>
      <c r="AV13" s="17"/>
      <c r="AW13" s="17">
        <v>9.3171129967499294E-2</v>
      </c>
      <c r="AX13" s="17">
        <v>5.3928015179736E-2</v>
      </c>
      <c r="AY13" s="17"/>
      <c r="AZ13" s="17">
        <v>5.6255348121873501E-3</v>
      </c>
      <c r="BA13" s="17">
        <v>0.144576603245198</v>
      </c>
    </row>
    <row r="14" spans="2:53" x14ac:dyDescent="0.35">
      <c r="B14" s="18" t="s">
        <v>69</v>
      </c>
      <c r="C14" s="19">
        <v>1.1975198507867E-2</v>
      </c>
      <c r="D14" s="19">
        <v>1.04680199237502E-2</v>
      </c>
      <c r="E14" s="19">
        <v>1.3493150717119901E-2</v>
      </c>
      <c r="F14" s="19"/>
      <c r="G14" s="19">
        <v>1.1240376978974599E-2</v>
      </c>
      <c r="H14" s="19">
        <v>4.4250077200758599E-3</v>
      </c>
      <c r="I14" s="19">
        <v>1.68930820382138E-2</v>
      </c>
      <c r="J14" s="19">
        <v>3.7353828525084698E-3</v>
      </c>
      <c r="K14" s="19">
        <v>1.74758687725282E-2</v>
      </c>
      <c r="L14" s="19">
        <v>2.9303629291446101E-2</v>
      </c>
      <c r="M14" s="19"/>
      <c r="N14" s="19">
        <v>7.54832677784599E-3</v>
      </c>
      <c r="O14" s="19">
        <v>1.5507552640443199E-2</v>
      </c>
      <c r="P14" s="19">
        <v>3.05491550191987E-2</v>
      </c>
      <c r="Q14" s="19">
        <v>2.28048827656336E-2</v>
      </c>
      <c r="R14" s="19"/>
      <c r="S14" s="19">
        <v>3.87472347555362E-3</v>
      </c>
      <c r="T14" s="19">
        <v>2.9103304918283199E-2</v>
      </c>
      <c r="U14" s="19">
        <v>5.0153280186630601E-3</v>
      </c>
      <c r="V14" s="19">
        <v>3.7585180206630999E-3</v>
      </c>
      <c r="W14" s="19">
        <v>2.2343575508882399E-2</v>
      </c>
      <c r="X14" s="19">
        <v>9.8216156282600296E-3</v>
      </c>
      <c r="Y14" s="19">
        <v>1.9150728823984799E-2</v>
      </c>
      <c r="Z14" s="19">
        <v>8.7955114233041407E-3</v>
      </c>
      <c r="AA14" s="19">
        <v>3.3623670331337598E-3</v>
      </c>
      <c r="AB14" s="19"/>
      <c r="AC14" s="19">
        <v>4.33063608663279E-3</v>
      </c>
      <c r="AD14" s="19">
        <v>0</v>
      </c>
      <c r="AE14" s="19">
        <v>6.3067612176345199E-3</v>
      </c>
      <c r="AF14" s="19">
        <v>8.0316963363045498E-3</v>
      </c>
      <c r="AG14" s="19">
        <v>2.9119664778783201E-2</v>
      </c>
      <c r="AH14" s="19">
        <v>5.17161508656028E-2</v>
      </c>
      <c r="AI14" s="19">
        <v>1.2026571996889E-2</v>
      </c>
      <c r="AJ14" s="19">
        <v>0</v>
      </c>
      <c r="AK14" s="19">
        <v>0</v>
      </c>
      <c r="AL14" s="19">
        <v>0</v>
      </c>
      <c r="AM14" s="19"/>
      <c r="AN14" s="19">
        <v>5.2700690529494899E-3</v>
      </c>
      <c r="AO14" s="19">
        <v>1.7060781051353301E-2</v>
      </c>
      <c r="AP14" s="19"/>
      <c r="AQ14" s="19">
        <v>5.3090975440139698E-3</v>
      </c>
      <c r="AR14" s="19">
        <v>1.6195282204023199E-2</v>
      </c>
      <c r="AS14" s="19"/>
      <c r="AT14" s="19">
        <v>7.3847426837438902E-3</v>
      </c>
      <c r="AU14" s="19">
        <v>3.7426017415916002E-2</v>
      </c>
      <c r="AV14" s="19"/>
      <c r="AW14" s="19">
        <v>1.4265816164328799E-2</v>
      </c>
      <c r="AX14" s="19">
        <v>9.2875716310449295E-3</v>
      </c>
      <c r="AY14" s="19"/>
      <c r="AZ14" s="19">
        <v>4.1656866310596299E-3</v>
      </c>
      <c r="BA14" s="19">
        <v>1.9599894271761301E-2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0.18360587740804399</v>
      </c>
      <c r="D9" s="17">
        <v>0.20002298794274301</v>
      </c>
      <c r="E9" s="17">
        <v>0.16699374329796601</v>
      </c>
      <c r="F9" s="17"/>
      <c r="G9" s="17">
        <v>0.25332400555245099</v>
      </c>
      <c r="H9" s="17">
        <v>0.209792863864286</v>
      </c>
      <c r="I9" s="17">
        <v>0.234285179414879</v>
      </c>
      <c r="J9" s="17">
        <v>0.16799961640410199</v>
      </c>
      <c r="K9" s="17">
        <v>9.5403653190712298E-2</v>
      </c>
      <c r="L9" s="17">
        <v>9.9953877481504305E-2</v>
      </c>
      <c r="M9" s="17"/>
      <c r="N9" s="17">
        <v>0.19536109647904401</v>
      </c>
      <c r="O9" s="17">
        <v>0.10462553144053301</v>
      </c>
      <c r="P9" s="17">
        <v>0.194970828628135</v>
      </c>
      <c r="Q9" s="17">
        <v>0.16827957931984699</v>
      </c>
      <c r="R9" s="17"/>
      <c r="S9" s="17">
        <v>0.19911888661726301</v>
      </c>
      <c r="T9" s="17">
        <v>0.147109057820418</v>
      </c>
      <c r="U9" s="17">
        <v>0.176503849681029</v>
      </c>
      <c r="V9" s="17">
        <v>0.17781024367485501</v>
      </c>
      <c r="W9" s="17">
        <v>0.194012763499746</v>
      </c>
      <c r="X9" s="17">
        <v>0.204079029810767</v>
      </c>
      <c r="Y9" s="17">
        <v>0.180995127795089</v>
      </c>
      <c r="Z9" s="17">
        <v>0.30497193676753698</v>
      </c>
      <c r="AA9" s="17">
        <v>0.15221447291885901</v>
      </c>
      <c r="AB9" s="17"/>
      <c r="AC9" s="17">
        <v>0.18699461710815199</v>
      </c>
      <c r="AD9" s="17">
        <v>0.14384488473696999</v>
      </c>
      <c r="AE9" s="17">
        <v>0.126414687007122</v>
      </c>
      <c r="AF9" s="17">
        <v>0.27563458949750003</v>
      </c>
      <c r="AG9" s="17">
        <v>0.18299790606035801</v>
      </c>
      <c r="AH9" s="17">
        <v>0.15454087492660601</v>
      </c>
      <c r="AI9" s="17">
        <v>0.15501947197293001</v>
      </c>
      <c r="AJ9" s="17">
        <v>0.179872000918126</v>
      </c>
      <c r="AK9" s="17">
        <v>0.26622842933594998</v>
      </c>
      <c r="AL9" s="17">
        <v>0.14850505633642999</v>
      </c>
      <c r="AM9" s="17"/>
      <c r="AN9" s="17">
        <v>0.25540745447485802</v>
      </c>
      <c r="AO9" s="17">
        <v>9.8875717149374501E-2</v>
      </c>
      <c r="AP9" s="17"/>
      <c r="AQ9" s="17">
        <v>0.23356039252036401</v>
      </c>
      <c r="AR9" s="17">
        <v>0.11491430071822099</v>
      </c>
      <c r="AS9" s="17"/>
      <c r="AT9" s="17">
        <v>0.194306029364711</v>
      </c>
      <c r="AU9" s="17">
        <v>0.115674911284619</v>
      </c>
      <c r="AV9" s="17"/>
      <c r="AW9" s="17">
        <v>0.206570372256972</v>
      </c>
      <c r="AX9" s="17">
        <v>0.15625626338638901</v>
      </c>
      <c r="AY9" s="17"/>
      <c r="AZ9" s="17">
        <v>0.287677628830874</v>
      </c>
      <c r="BA9" s="17">
        <v>8.1997037478970206E-2</v>
      </c>
    </row>
    <row r="10" spans="2:53" x14ac:dyDescent="0.35">
      <c r="B10" s="18" t="s">
        <v>168</v>
      </c>
      <c r="C10" s="17">
        <v>0.28588842310666002</v>
      </c>
      <c r="D10" s="17">
        <v>0.309577742880767</v>
      </c>
      <c r="E10" s="17">
        <v>0.26191685091061201</v>
      </c>
      <c r="F10" s="17"/>
      <c r="G10" s="17">
        <v>0.32043635769437301</v>
      </c>
      <c r="H10" s="17">
        <v>0.34019390575165698</v>
      </c>
      <c r="I10" s="17">
        <v>0.33960086407538598</v>
      </c>
      <c r="J10" s="17">
        <v>0.25595315799655299</v>
      </c>
      <c r="K10" s="17">
        <v>0.19450650919029699</v>
      </c>
      <c r="L10" s="17">
        <v>0.182026251806678</v>
      </c>
      <c r="M10" s="17"/>
      <c r="N10" s="17">
        <v>0.28730524032060401</v>
      </c>
      <c r="O10" s="17">
        <v>0.24786719493036299</v>
      </c>
      <c r="P10" s="17">
        <v>0.33507286522056401</v>
      </c>
      <c r="Q10" s="17">
        <v>0.24840183205455299</v>
      </c>
      <c r="R10" s="17"/>
      <c r="S10" s="17">
        <v>0.31929271127971798</v>
      </c>
      <c r="T10" s="17">
        <v>0.25692257255263201</v>
      </c>
      <c r="U10" s="17">
        <v>0.18171265240152601</v>
      </c>
      <c r="V10" s="17">
        <v>0.30603481484051598</v>
      </c>
      <c r="W10" s="17">
        <v>0.29899335297638302</v>
      </c>
      <c r="X10" s="17">
        <v>0.311665627051879</v>
      </c>
      <c r="Y10" s="17">
        <v>0.296226439045291</v>
      </c>
      <c r="Z10" s="17">
        <v>0.27435729794830699</v>
      </c>
      <c r="AA10" s="17">
        <v>0.31089426141802101</v>
      </c>
      <c r="AB10" s="17"/>
      <c r="AC10" s="17">
        <v>0.24407857907553601</v>
      </c>
      <c r="AD10" s="17">
        <v>0.25850141252783798</v>
      </c>
      <c r="AE10" s="17">
        <v>0.35665068779935999</v>
      </c>
      <c r="AF10" s="17">
        <v>0.32141408050609799</v>
      </c>
      <c r="AG10" s="17">
        <v>0.24989683667841101</v>
      </c>
      <c r="AH10" s="17">
        <v>0.32907936587533099</v>
      </c>
      <c r="AI10" s="17">
        <v>0.247349401132237</v>
      </c>
      <c r="AJ10" s="17">
        <v>0.40144998603229798</v>
      </c>
      <c r="AK10" s="17">
        <v>0.30449901753140701</v>
      </c>
      <c r="AL10" s="17">
        <v>0.18197729207604099</v>
      </c>
      <c r="AM10" s="17"/>
      <c r="AN10" s="17">
        <v>0.35870819383533298</v>
      </c>
      <c r="AO10" s="17">
        <v>0.19228317056599001</v>
      </c>
      <c r="AP10" s="17"/>
      <c r="AQ10" s="17">
        <v>0.34601367411865303</v>
      </c>
      <c r="AR10" s="17">
        <v>0.203356373817838</v>
      </c>
      <c r="AS10" s="17"/>
      <c r="AT10" s="17">
        <v>0.29737154888175399</v>
      </c>
      <c r="AU10" s="17">
        <v>0.21700085423691701</v>
      </c>
      <c r="AV10" s="17"/>
      <c r="AW10" s="17">
        <v>0.30353515466122599</v>
      </c>
      <c r="AX10" s="17">
        <v>0.26592832614886103</v>
      </c>
      <c r="AY10" s="17"/>
      <c r="AZ10" s="17">
        <v>0.378725250763145</v>
      </c>
      <c r="BA10" s="17">
        <v>0.19524862669787801</v>
      </c>
    </row>
    <row r="11" spans="2:53" ht="29" x14ac:dyDescent="0.35">
      <c r="B11" s="18" t="s">
        <v>169</v>
      </c>
      <c r="C11" s="17">
        <v>0.206182296239344</v>
      </c>
      <c r="D11" s="17">
        <v>0.20150109239741301</v>
      </c>
      <c r="E11" s="17">
        <v>0.21104899470781699</v>
      </c>
      <c r="F11" s="17"/>
      <c r="G11" s="17">
        <v>0.20913356995179899</v>
      </c>
      <c r="H11" s="17">
        <v>0.232447590554892</v>
      </c>
      <c r="I11" s="17">
        <v>0.19873074055275999</v>
      </c>
      <c r="J11" s="17">
        <v>0.194260278395505</v>
      </c>
      <c r="K11" s="17">
        <v>0.22216695060400901</v>
      </c>
      <c r="L11" s="17">
        <v>0.15950964081560701</v>
      </c>
      <c r="M11" s="17"/>
      <c r="N11" s="17">
        <v>0.21360425167202199</v>
      </c>
      <c r="O11" s="17">
        <v>0.21060494156491</v>
      </c>
      <c r="P11" s="17">
        <v>0.14825039624734401</v>
      </c>
      <c r="Q11" s="17">
        <v>0.203095351476304</v>
      </c>
      <c r="R11" s="17"/>
      <c r="S11" s="17">
        <v>0.20494502017229199</v>
      </c>
      <c r="T11" s="17">
        <v>0.23184901565955399</v>
      </c>
      <c r="U11" s="17">
        <v>0.23244635272199199</v>
      </c>
      <c r="V11" s="17">
        <v>0.20802338226737899</v>
      </c>
      <c r="W11" s="17">
        <v>0.21422461926559599</v>
      </c>
      <c r="X11" s="17">
        <v>0.209701298835865</v>
      </c>
      <c r="Y11" s="17">
        <v>0.17504747855334701</v>
      </c>
      <c r="Z11" s="17">
        <v>0.16390447693272001</v>
      </c>
      <c r="AA11" s="17">
        <v>0.18622726489902999</v>
      </c>
      <c r="AB11" s="17"/>
      <c r="AC11" s="17">
        <v>0.24567120053488101</v>
      </c>
      <c r="AD11" s="17">
        <v>0.18309604804740501</v>
      </c>
      <c r="AE11" s="17">
        <v>0.22772542840037199</v>
      </c>
      <c r="AF11" s="17">
        <v>0.22480723323669999</v>
      </c>
      <c r="AG11" s="17">
        <v>0.213542758309018</v>
      </c>
      <c r="AH11" s="17">
        <v>0.13821929432622701</v>
      </c>
      <c r="AI11" s="17">
        <v>0.19258832765314299</v>
      </c>
      <c r="AJ11" s="17">
        <v>0.153391732693062</v>
      </c>
      <c r="AK11" s="17">
        <v>0.21911309412035901</v>
      </c>
      <c r="AL11" s="17">
        <v>0.24209899595621601</v>
      </c>
      <c r="AM11" s="17"/>
      <c r="AN11" s="17">
        <v>0.21386841188620301</v>
      </c>
      <c r="AO11" s="17">
        <v>0.19377256843819801</v>
      </c>
      <c r="AP11" s="17"/>
      <c r="AQ11" s="17">
        <v>0.21679253916855201</v>
      </c>
      <c r="AR11" s="17">
        <v>0.19124115625092</v>
      </c>
      <c r="AS11" s="17"/>
      <c r="AT11" s="17">
        <v>0.21129831768959501</v>
      </c>
      <c r="AU11" s="17">
        <v>0.184369044502458</v>
      </c>
      <c r="AV11" s="17"/>
      <c r="AW11" s="17">
        <v>0.181361694538102</v>
      </c>
      <c r="AX11" s="17">
        <v>0.23572354748274499</v>
      </c>
      <c r="AY11" s="17"/>
      <c r="AZ11" s="17">
        <v>0.188858615617158</v>
      </c>
      <c r="BA11" s="17">
        <v>0.22309600305465899</v>
      </c>
    </row>
    <row r="12" spans="2:53" x14ac:dyDescent="0.35">
      <c r="B12" s="18" t="s">
        <v>170</v>
      </c>
      <c r="C12" s="17">
        <v>0.166178162359951</v>
      </c>
      <c r="D12" s="17">
        <v>0.155399017619373</v>
      </c>
      <c r="E12" s="17">
        <v>0.17710681136387199</v>
      </c>
      <c r="F12" s="17"/>
      <c r="G12" s="17">
        <v>0.13727507172731401</v>
      </c>
      <c r="H12" s="17">
        <v>0.133153609130746</v>
      </c>
      <c r="I12" s="17">
        <v>0.12583673955820501</v>
      </c>
      <c r="J12" s="17">
        <v>0.18267941186028</v>
      </c>
      <c r="K12" s="17">
        <v>0.22397762169202701</v>
      </c>
      <c r="L12" s="17">
        <v>0.26294890928971498</v>
      </c>
      <c r="M12" s="17"/>
      <c r="N12" s="17">
        <v>0.16967660109479199</v>
      </c>
      <c r="O12" s="17">
        <v>0.20342736816005499</v>
      </c>
      <c r="P12" s="17">
        <v>0.13191997360316601</v>
      </c>
      <c r="Q12" s="17">
        <v>0.101832116623204</v>
      </c>
      <c r="R12" s="17"/>
      <c r="S12" s="17">
        <v>0.14096873338309299</v>
      </c>
      <c r="T12" s="17">
        <v>0.19951277226837799</v>
      </c>
      <c r="U12" s="17">
        <v>0.20216091034400599</v>
      </c>
      <c r="V12" s="17">
        <v>0.14369360766810699</v>
      </c>
      <c r="W12" s="17">
        <v>0.18335417043098301</v>
      </c>
      <c r="X12" s="17">
        <v>0.117408211235315</v>
      </c>
      <c r="Y12" s="17">
        <v>0.168282462917731</v>
      </c>
      <c r="Z12" s="17">
        <v>0.13295054429577099</v>
      </c>
      <c r="AA12" s="17">
        <v>0.18448122932413299</v>
      </c>
      <c r="AB12" s="17"/>
      <c r="AC12" s="17">
        <v>0.15755637297067501</v>
      </c>
      <c r="AD12" s="17">
        <v>0.132298661431001</v>
      </c>
      <c r="AE12" s="17">
        <v>0.17653277800558001</v>
      </c>
      <c r="AF12" s="17">
        <v>0.11929387839845799</v>
      </c>
      <c r="AG12" s="17">
        <v>0.24434191765165</v>
      </c>
      <c r="AH12" s="17">
        <v>0.14261200586900399</v>
      </c>
      <c r="AI12" s="17">
        <v>0.20849280406646001</v>
      </c>
      <c r="AJ12" s="17">
        <v>0.16658567297854901</v>
      </c>
      <c r="AK12" s="17">
        <v>0.143651575930905</v>
      </c>
      <c r="AL12" s="17">
        <v>0.19062122008427099</v>
      </c>
      <c r="AM12" s="17"/>
      <c r="AN12" s="17">
        <v>0.119157478671212</v>
      </c>
      <c r="AO12" s="17">
        <v>0.21939589915073901</v>
      </c>
      <c r="AP12" s="17"/>
      <c r="AQ12" s="17">
        <v>0.13050951009871101</v>
      </c>
      <c r="AR12" s="17">
        <v>0.21562884986823599</v>
      </c>
      <c r="AS12" s="17"/>
      <c r="AT12" s="17">
        <v>0.16487113990274499</v>
      </c>
      <c r="AU12" s="17">
        <v>0.179176499817432</v>
      </c>
      <c r="AV12" s="17"/>
      <c r="AW12" s="17">
        <v>0.14109332310748099</v>
      </c>
      <c r="AX12" s="17">
        <v>0.19759215020713999</v>
      </c>
      <c r="AY12" s="17"/>
      <c r="AZ12" s="17">
        <v>9.7651223355381095E-2</v>
      </c>
      <c r="BA12" s="17">
        <v>0.23308337612785601</v>
      </c>
    </row>
    <row r="13" spans="2:53" x14ac:dyDescent="0.35">
      <c r="B13" s="18" t="s">
        <v>171</v>
      </c>
      <c r="C13" s="17">
        <v>0.143764784399185</v>
      </c>
      <c r="D13" s="17">
        <v>0.120605086343646</v>
      </c>
      <c r="E13" s="17">
        <v>0.16705382201366301</v>
      </c>
      <c r="F13" s="17"/>
      <c r="G13" s="17">
        <v>5.5968074911126597E-2</v>
      </c>
      <c r="H13" s="17">
        <v>7.9987022978343994E-2</v>
      </c>
      <c r="I13" s="17">
        <v>9.0105901643545205E-2</v>
      </c>
      <c r="J13" s="17">
        <v>0.19059068363811199</v>
      </c>
      <c r="K13" s="17">
        <v>0.23744320017707399</v>
      </c>
      <c r="L13" s="17">
        <v>0.25515157392214999</v>
      </c>
      <c r="M13" s="17"/>
      <c r="N13" s="17">
        <v>0.122605152724195</v>
      </c>
      <c r="O13" s="17">
        <v>0.214419162485294</v>
      </c>
      <c r="P13" s="17">
        <v>0.16976585853033199</v>
      </c>
      <c r="Q13" s="17">
        <v>0.25558623776045802</v>
      </c>
      <c r="R13" s="17"/>
      <c r="S13" s="17">
        <v>0.117779723571327</v>
      </c>
      <c r="T13" s="17">
        <v>0.141395022814856</v>
      </c>
      <c r="U13" s="17">
        <v>0.20216090683278401</v>
      </c>
      <c r="V13" s="17">
        <v>0.154969163776633</v>
      </c>
      <c r="W13" s="17">
        <v>9.1506020447267897E-2</v>
      </c>
      <c r="X13" s="17">
        <v>0.14732421743791399</v>
      </c>
      <c r="Y13" s="17">
        <v>0.16029776286455799</v>
      </c>
      <c r="Z13" s="17">
        <v>0.11502023263236</v>
      </c>
      <c r="AA13" s="17">
        <v>0.15609567018547199</v>
      </c>
      <c r="AB13" s="17"/>
      <c r="AC13" s="17">
        <v>0.14891190095402501</v>
      </c>
      <c r="AD13" s="17">
        <v>0.28225899325678599</v>
      </c>
      <c r="AE13" s="17">
        <v>0.112676418787565</v>
      </c>
      <c r="AF13" s="17">
        <v>5.0644328131347498E-2</v>
      </c>
      <c r="AG13" s="17">
        <v>5.0981251071450601E-2</v>
      </c>
      <c r="AH13" s="17">
        <v>0.171173633761005</v>
      </c>
      <c r="AI13" s="17">
        <v>0.18146937297224899</v>
      </c>
      <c r="AJ13" s="17">
        <v>9.8700607377965294E-2</v>
      </c>
      <c r="AK13" s="17">
        <v>6.6507883081380101E-2</v>
      </c>
      <c r="AL13" s="17">
        <v>0.22374812105613701</v>
      </c>
      <c r="AM13" s="17"/>
      <c r="AN13" s="17">
        <v>4.9304338542074E-2</v>
      </c>
      <c r="AO13" s="17">
        <v>0.272422026975225</v>
      </c>
      <c r="AP13" s="17"/>
      <c r="AQ13" s="17">
        <v>6.7576952865102805E-2</v>
      </c>
      <c r="AR13" s="17">
        <v>0.25388374829574001</v>
      </c>
      <c r="AS13" s="17"/>
      <c r="AT13" s="17">
        <v>0.121770353715434</v>
      </c>
      <c r="AU13" s="17">
        <v>0.270198787751595</v>
      </c>
      <c r="AV13" s="17"/>
      <c r="AW13" s="17">
        <v>0.14931496729037</v>
      </c>
      <c r="AX13" s="17">
        <v>0.13509208859834301</v>
      </c>
      <c r="AY13" s="17"/>
      <c r="AZ13" s="17">
        <v>4.1296516869688701E-2</v>
      </c>
      <c r="BA13" s="17">
        <v>0.243808087705504</v>
      </c>
    </row>
    <row r="14" spans="2:53" x14ac:dyDescent="0.35">
      <c r="B14" s="18" t="s">
        <v>69</v>
      </c>
      <c r="C14" s="19">
        <v>1.43804564868162E-2</v>
      </c>
      <c r="D14" s="19">
        <v>1.2894072816058101E-2</v>
      </c>
      <c r="E14" s="19">
        <v>1.5879777706070599E-2</v>
      </c>
      <c r="F14" s="19"/>
      <c r="G14" s="19">
        <v>2.3862920162937201E-2</v>
      </c>
      <c r="H14" s="19">
        <v>4.4250077200758599E-3</v>
      </c>
      <c r="I14" s="19">
        <v>1.1440574755225299E-2</v>
      </c>
      <c r="J14" s="19">
        <v>8.5168517054475291E-3</v>
      </c>
      <c r="K14" s="19">
        <v>2.65020651458815E-2</v>
      </c>
      <c r="L14" s="19">
        <v>4.0409746684345403E-2</v>
      </c>
      <c r="M14" s="19"/>
      <c r="N14" s="19">
        <v>1.1447657709343599E-2</v>
      </c>
      <c r="O14" s="19">
        <v>1.9055801418844501E-2</v>
      </c>
      <c r="P14" s="19">
        <v>2.0020077770458399E-2</v>
      </c>
      <c r="Q14" s="19">
        <v>2.28048827656336E-2</v>
      </c>
      <c r="R14" s="19"/>
      <c r="S14" s="19">
        <v>1.7894924976307E-2</v>
      </c>
      <c r="T14" s="19">
        <v>2.3211558884161699E-2</v>
      </c>
      <c r="U14" s="19">
        <v>5.0153280186630601E-3</v>
      </c>
      <c r="V14" s="19">
        <v>9.4687877725098697E-3</v>
      </c>
      <c r="W14" s="19">
        <v>1.7909073380023999E-2</v>
      </c>
      <c r="X14" s="19">
        <v>9.8216156282600296E-3</v>
      </c>
      <c r="Y14" s="19">
        <v>1.9150728823984799E-2</v>
      </c>
      <c r="Z14" s="19">
        <v>8.7955114233041407E-3</v>
      </c>
      <c r="AA14" s="19">
        <v>1.0087101254484299E-2</v>
      </c>
      <c r="AB14" s="19"/>
      <c r="AC14" s="19">
        <v>1.6787329356730302E-2</v>
      </c>
      <c r="AD14" s="19">
        <v>0</v>
      </c>
      <c r="AE14" s="19">
        <v>0</v>
      </c>
      <c r="AF14" s="19">
        <v>8.2058902298976898E-3</v>
      </c>
      <c r="AG14" s="19">
        <v>5.8239330229111999E-2</v>
      </c>
      <c r="AH14" s="19">
        <v>6.4374825241827902E-2</v>
      </c>
      <c r="AI14" s="19">
        <v>1.50806222029812E-2</v>
      </c>
      <c r="AJ14" s="19">
        <v>0</v>
      </c>
      <c r="AK14" s="19">
        <v>0</v>
      </c>
      <c r="AL14" s="19">
        <v>1.30493144909041E-2</v>
      </c>
      <c r="AM14" s="19"/>
      <c r="AN14" s="19">
        <v>3.5541225903200301E-3</v>
      </c>
      <c r="AO14" s="19">
        <v>2.3250617720473401E-2</v>
      </c>
      <c r="AP14" s="19"/>
      <c r="AQ14" s="19">
        <v>5.5469312286173097E-3</v>
      </c>
      <c r="AR14" s="19">
        <v>2.0975571049044801E-2</v>
      </c>
      <c r="AS14" s="19"/>
      <c r="AT14" s="19">
        <v>1.03826104457608E-2</v>
      </c>
      <c r="AU14" s="19">
        <v>3.35799024069778E-2</v>
      </c>
      <c r="AV14" s="19"/>
      <c r="AW14" s="19">
        <v>1.8124488145849001E-2</v>
      </c>
      <c r="AX14" s="19">
        <v>9.4076241765224007E-3</v>
      </c>
      <c r="AY14" s="19"/>
      <c r="AZ14" s="19">
        <v>5.7907645637532102E-3</v>
      </c>
      <c r="BA14" s="19">
        <v>2.2766868935133099E-2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0.190530244630885</v>
      </c>
      <c r="D9" s="17">
        <v>0.19939345415503301</v>
      </c>
      <c r="E9" s="17">
        <v>0.181838448376062</v>
      </c>
      <c r="F9" s="17"/>
      <c r="G9" s="17">
        <v>0.22492247347797001</v>
      </c>
      <c r="H9" s="17">
        <v>0.30282952027492499</v>
      </c>
      <c r="I9" s="17">
        <v>0.21063460509051599</v>
      </c>
      <c r="J9" s="17">
        <v>0.18237939894143601</v>
      </c>
      <c r="K9" s="17">
        <v>6.76035215503413E-2</v>
      </c>
      <c r="L9" s="17">
        <v>4.2321920870788801E-2</v>
      </c>
      <c r="M9" s="17"/>
      <c r="N9" s="17">
        <v>0.20692498196711401</v>
      </c>
      <c r="O9" s="17">
        <v>0.110392003647505</v>
      </c>
      <c r="P9" s="17">
        <v>0.17991977967581199</v>
      </c>
      <c r="Q9" s="17">
        <v>0.15120399080378499</v>
      </c>
      <c r="R9" s="17"/>
      <c r="S9" s="17">
        <v>0.229672052652513</v>
      </c>
      <c r="T9" s="17">
        <v>0.15401921353553799</v>
      </c>
      <c r="U9" s="17">
        <v>0.13117242591124301</v>
      </c>
      <c r="V9" s="17">
        <v>0.19494106253711199</v>
      </c>
      <c r="W9" s="17">
        <v>0.20748733475091199</v>
      </c>
      <c r="X9" s="17">
        <v>0.235267575439082</v>
      </c>
      <c r="Y9" s="17">
        <v>0.16624542355464</v>
      </c>
      <c r="Z9" s="17">
        <v>0.30987863114356401</v>
      </c>
      <c r="AA9" s="17">
        <v>0.15570654543804299</v>
      </c>
      <c r="AB9" s="17"/>
      <c r="AC9" s="17">
        <v>0.179197334697273</v>
      </c>
      <c r="AD9" s="17">
        <v>0.13985856350393899</v>
      </c>
      <c r="AE9" s="17">
        <v>0.228799972558622</v>
      </c>
      <c r="AF9" s="17">
        <v>0.23601804755671499</v>
      </c>
      <c r="AG9" s="17">
        <v>0.26344846798064298</v>
      </c>
      <c r="AH9" s="17">
        <v>8.9274517318378793E-2</v>
      </c>
      <c r="AI9" s="17">
        <v>0.15476107524538399</v>
      </c>
      <c r="AJ9" s="17">
        <v>0.15421667864998501</v>
      </c>
      <c r="AK9" s="17">
        <v>0.31836227423500602</v>
      </c>
      <c r="AL9" s="17">
        <v>0.12343215528574</v>
      </c>
      <c r="AM9" s="17"/>
      <c r="AN9" s="17">
        <v>0.27225352076147002</v>
      </c>
      <c r="AO9" s="17">
        <v>8.9490262666629905E-2</v>
      </c>
      <c r="AP9" s="17"/>
      <c r="AQ9" s="17">
        <v>0.25716185812362102</v>
      </c>
      <c r="AR9" s="17">
        <v>0.103529952141898</v>
      </c>
      <c r="AS9" s="17"/>
      <c r="AT9" s="17">
        <v>0.208054616967072</v>
      </c>
      <c r="AU9" s="17">
        <v>8.3976665393247593E-2</v>
      </c>
      <c r="AV9" s="17"/>
      <c r="AW9" s="17">
        <v>0.21028663079707299</v>
      </c>
      <c r="AX9" s="17">
        <v>0.166012132921011</v>
      </c>
      <c r="AY9" s="17"/>
      <c r="AZ9" s="17">
        <v>0.31356836727565202</v>
      </c>
      <c r="BA9" s="17">
        <v>7.0403882404186796E-2</v>
      </c>
    </row>
    <row r="10" spans="2:53" x14ac:dyDescent="0.35">
      <c r="B10" s="18" t="s">
        <v>168</v>
      </c>
      <c r="C10" s="17">
        <v>0.30138762842732297</v>
      </c>
      <c r="D10" s="17">
        <v>0.33203027618374498</v>
      </c>
      <c r="E10" s="17">
        <v>0.27047667243439999</v>
      </c>
      <c r="F10" s="17"/>
      <c r="G10" s="17">
        <v>0.36744618462205803</v>
      </c>
      <c r="H10" s="17">
        <v>0.33334785173410603</v>
      </c>
      <c r="I10" s="17">
        <v>0.39954912867014603</v>
      </c>
      <c r="J10" s="17">
        <v>0.26792996779975697</v>
      </c>
      <c r="K10" s="17">
        <v>0.165231255243796</v>
      </c>
      <c r="L10" s="17">
        <v>0.17838163669379301</v>
      </c>
      <c r="M10" s="17"/>
      <c r="N10" s="17">
        <v>0.32266743186410801</v>
      </c>
      <c r="O10" s="17">
        <v>0.243385206689848</v>
      </c>
      <c r="P10" s="17">
        <v>0.23346874409535401</v>
      </c>
      <c r="Q10" s="17">
        <v>0.28874822081558599</v>
      </c>
      <c r="R10" s="17"/>
      <c r="S10" s="17">
        <v>0.31142460130580601</v>
      </c>
      <c r="T10" s="17">
        <v>0.29838349377859003</v>
      </c>
      <c r="U10" s="17">
        <v>0.24247700875931899</v>
      </c>
      <c r="V10" s="17">
        <v>0.31716537999369399</v>
      </c>
      <c r="W10" s="17">
        <v>0.344022633626962</v>
      </c>
      <c r="X10" s="17">
        <v>0.28797343659626801</v>
      </c>
      <c r="Y10" s="17">
        <v>0.27894928518824302</v>
      </c>
      <c r="Z10" s="17">
        <v>0.26978989607523801</v>
      </c>
      <c r="AA10" s="17">
        <v>0.33481995836725797</v>
      </c>
      <c r="AB10" s="17"/>
      <c r="AC10" s="17">
        <v>0.28680953486743699</v>
      </c>
      <c r="AD10" s="17">
        <v>0.22007957405777201</v>
      </c>
      <c r="AE10" s="17">
        <v>0.349219554986338</v>
      </c>
      <c r="AF10" s="17">
        <v>0.41612258844209199</v>
      </c>
      <c r="AG10" s="17">
        <v>0.27362934558268998</v>
      </c>
      <c r="AH10" s="17">
        <v>0.40313851640270998</v>
      </c>
      <c r="AI10" s="17">
        <v>0.23208628790797101</v>
      </c>
      <c r="AJ10" s="17">
        <v>0.34386366584896899</v>
      </c>
      <c r="AK10" s="17">
        <v>0.24813793673405199</v>
      </c>
      <c r="AL10" s="17">
        <v>0.29966582714930801</v>
      </c>
      <c r="AM10" s="17"/>
      <c r="AN10" s="17">
        <v>0.38916650931149899</v>
      </c>
      <c r="AO10" s="17">
        <v>0.19126267625412</v>
      </c>
      <c r="AP10" s="17"/>
      <c r="AQ10" s="17">
        <v>0.374130171585289</v>
      </c>
      <c r="AR10" s="17">
        <v>0.20408182177664999</v>
      </c>
      <c r="AS10" s="17"/>
      <c r="AT10" s="17">
        <v>0.31883959861893302</v>
      </c>
      <c r="AU10" s="17">
        <v>0.215246047740661</v>
      </c>
      <c r="AV10" s="17"/>
      <c r="AW10" s="17">
        <v>0.31221476156972999</v>
      </c>
      <c r="AX10" s="17">
        <v>0.28937841549094301</v>
      </c>
      <c r="AY10" s="17"/>
      <c r="AZ10" s="17">
        <v>0.41455789569272999</v>
      </c>
      <c r="BA10" s="17">
        <v>0.19089559371002601</v>
      </c>
    </row>
    <row r="11" spans="2:53" ht="29" x14ac:dyDescent="0.35">
      <c r="B11" s="18" t="s">
        <v>169</v>
      </c>
      <c r="C11" s="17">
        <v>0.200109551066292</v>
      </c>
      <c r="D11" s="17">
        <v>0.211438007612297</v>
      </c>
      <c r="E11" s="17">
        <v>0.18896112598348899</v>
      </c>
      <c r="F11" s="17"/>
      <c r="G11" s="17">
        <v>0.210844718137079</v>
      </c>
      <c r="H11" s="17">
        <v>0.197628630654618</v>
      </c>
      <c r="I11" s="17">
        <v>0.1914348828145</v>
      </c>
      <c r="J11" s="17">
        <v>0.17691965136047999</v>
      </c>
      <c r="K11" s="17">
        <v>0.24606494558386</v>
      </c>
      <c r="L11" s="17">
        <v>0.20834565346787101</v>
      </c>
      <c r="M11" s="17"/>
      <c r="N11" s="17">
        <v>0.21127049951343899</v>
      </c>
      <c r="O11" s="17">
        <v>0.19700010981292401</v>
      </c>
      <c r="P11" s="17">
        <v>0.13746476454041001</v>
      </c>
      <c r="Q11" s="17">
        <v>0.16762496384331699</v>
      </c>
      <c r="R11" s="17"/>
      <c r="S11" s="17">
        <v>0.21908388476062601</v>
      </c>
      <c r="T11" s="17">
        <v>0.19490600741275799</v>
      </c>
      <c r="U11" s="17">
        <v>0.17389945161409001</v>
      </c>
      <c r="V11" s="17">
        <v>0.19465107848841401</v>
      </c>
      <c r="W11" s="17">
        <v>0.19827620241653099</v>
      </c>
      <c r="X11" s="17">
        <v>0.20175377431172201</v>
      </c>
      <c r="Y11" s="17">
        <v>0.200636272121552</v>
      </c>
      <c r="Z11" s="17">
        <v>0.20331463673883499</v>
      </c>
      <c r="AA11" s="17">
        <v>0.20627176052773399</v>
      </c>
      <c r="AB11" s="17"/>
      <c r="AC11" s="17">
        <v>0.21802820273899301</v>
      </c>
      <c r="AD11" s="17">
        <v>0.18264529221657499</v>
      </c>
      <c r="AE11" s="17">
        <v>0.247083067556888</v>
      </c>
      <c r="AF11" s="17">
        <v>0.18993495445059699</v>
      </c>
      <c r="AG11" s="17">
        <v>0.19110147707929301</v>
      </c>
      <c r="AH11" s="17">
        <v>0.22747784826286499</v>
      </c>
      <c r="AI11" s="17">
        <v>0.19998893957549099</v>
      </c>
      <c r="AJ11" s="17">
        <v>0.24341555268495399</v>
      </c>
      <c r="AK11" s="17">
        <v>0.28816950221536503</v>
      </c>
      <c r="AL11" s="17">
        <v>0.18943279124076201</v>
      </c>
      <c r="AM11" s="17"/>
      <c r="AN11" s="17">
        <v>0.21311587802509199</v>
      </c>
      <c r="AO11" s="17">
        <v>0.18069571213652399</v>
      </c>
      <c r="AP11" s="17"/>
      <c r="AQ11" s="17">
        <v>0.20726932315387001</v>
      </c>
      <c r="AR11" s="17">
        <v>0.18879193161650601</v>
      </c>
      <c r="AS11" s="17"/>
      <c r="AT11" s="17">
        <v>0.19921586096702801</v>
      </c>
      <c r="AU11" s="17">
        <v>0.206779380287167</v>
      </c>
      <c r="AV11" s="17"/>
      <c r="AW11" s="17">
        <v>0.179706805314503</v>
      </c>
      <c r="AX11" s="17">
        <v>0.22520970778111399</v>
      </c>
      <c r="AY11" s="17"/>
      <c r="AZ11" s="17">
        <v>0.18418012913617801</v>
      </c>
      <c r="BA11" s="17">
        <v>0.21566199503817701</v>
      </c>
    </row>
    <row r="12" spans="2:53" x14ac:dyDescent="0.35">
      <c r="B12" s="18" t="s">
        <v>170</v>
      </c>
      <c r="C12" s="17">
        <v>0.13477112929816101</v>
      </c>
      <c r="D12" s="17">
        <v>0.113447227033432</v>
      </c>
      <c r="E12" s="17">
        <v>0.15621627988815001</v>
      </c>
      <c r="F12" s="17"/>
      <c r="G12" s="17">
        <v>0.14027598564845001</v>
      </c>
      <c r="H12" s="17">
        <v>8.3419508261089098E-2</v>
      </c>
      <c r="I12" s="17">
        <v>8.1058219195184994E-2</v>
      </c>
      <c r="J12" s="17">
        <v>0.17819546739074199</v>
      </c>
      <c r="K12" s="17">
        <v>0.20486206322863901</v>
      </c>
      <c r="L12" s="17">
        <v>0.20696711643477</v>
      </c>
      <c r="M12" s="17"/>
      <c r="N12" s="17">
        <v>0.132452690410965</v>
      </c>
      <c r="O12" s="17">
        <v>0.160814614387323</v>
      </c>
      <c r="P12" s="17">
        <v>0.140193680822954</v>
      </c>
      <c r="Q12" s="17">
        <v>0.10238808724182499</v>
      </c>
      <c r="R12" s="17"/>
      <c r="S12" s="17">
        <v>0.10689489977282</v>
      </c>
      <c r="T12" s="17">
        <v>0.16598040896697699</v>
      </c>
      <c r="U12" s="17">
        <v>0.181712648890304</v>
      </c>
      <c r="V12" s="17">
        <v>9.0639397541674896E-2</v>
      </c>
      <c r="W12" s="17">
        <v>0.12979801286945999</v>
      </c>
      <c r="X12" s="17">
        <v>0.129555082121421</v>
      </c>
      <c r="Y12" s="17">
        <v>0.14318407880544101</v>
      </c>
      <c r="Z12" s="17">
        <v>9.7429210224006094E-2</v>
      </c>
      <c r="AA12" s="17">
        <v>0.14736548133411101</v>
      </c>
      <c r="AB12" s="17"/>
      <c r="AC12" s="17">
        <v>0.15447749018778101</v>
      </c>
      <c r="AD12" s="17">
        <v>0.184819626058812</v>
      </c>
      <c r="AE12" s="17">
        <v>8.2564047905586094E-2</v>
      </c>
      <c r="AF12" s="17">
        <v>9.8526983467965207E-2</v>
      </c>
      <c r="AG12" s="17">
        <v>0.24689219448663799</v>
      </c>
      <c r="AH12" s="17">
        <v>0.105161121203366</v>
      </c>
      <c r="AI12" s="17">
        <v>0.17596034772438099</v>
      </c>
      <c r="AJ12" s="17">
        <v>0.118114473607366</v>
      </c>
      <c r="AK12" s="17">
        <v>9.7937321103630903E-2</v>
      </c>
      <c r="AL12" s="17">
        <v>0.12751912679699201</v>
      </c>
      <c r="AM12" s="17"/>
      <c r="AN12" s="17">
        <v>8.38704209618783E-2</v>
      </c>
      <c r="AO12" s="17">
        <v>0.19681520768702901</v>
      </c>
      <c r="AP12" s="17"/>
      <c r="AQ12" s="17">
        <v>9.43720700751291E-2</v>
      </c>
      <c r="AR12" s="17">
        <v>0.18869039294647699</v>
      </c>
      <c r="AS12" s="17"/>
      <c r="AT12" s="17">
        <v>0.13445359436315699</v>
      </c>
      <c r="AU12" s="17">
        <v>0.140145852091621</v>
      </c>
      <c r="AV12" s="17"/>
      <c r="AW12" s="17">
        <v>0.107117878164612</v>
      </c>
      <c r="AX12" s="17">
        <v>0.16907886310717801</v>
      </c>
      <c r="AY12" s="17"/>
      <c r="AZ12" s="17">
        <v>6.0096646415554497E-2</v>
      </c>
      <c r="BA12" s="17">
        <v>0.207678402158188</v>
      </c>
    </row>
    <row r="13" spans="2:53" x14ac:dyDescent="0.35">
      <c r="B13" s="18" t="s">
        <v>171</v>
      </c>
      <c r="C13" s="17">
        <v>0.15734640117603499</v>
      </c>
      <c r="D13" s="17">
        <v>0.12969550005644701</v>
      </c>
      <c r="E13" s="17">
        <v>0.18477865329805099</v>
      </c>
      <c r="F13" s="17"/>
      <c r="G13" s="17">
        <v>4.5270261135468802E-2</v>
      </c>
      <c r="H13" s="17">
        <v>7.3324312720106102E-2</v>
      </c>
      <c r="I13" s="17">
        <v>0.103601290827103</v>
      </c>
      <c r="J13" s="17">
        <v>0.18711898992459799</v>
      </c>
      <c r="K13" s="17">
        <v>0.28965382281426799</v>
      </c>
      <c r="L13" s="17">
        <v>0.315822844831463</v>
      </c>
      <c r="M13" s="17"/>
      <c r="N13" s="17">
        <v>0.11622804891630199</v>
      </c>
      <c r="O13" s="17">
        <v>0.25980151072803398</v>
      </c>
      <c r="P13" s="17">
        <v>0.28895093543695999</v>
      </c>
      <c r="Q13" s="17">
        <v>0.23782939034002901</v>
      </c>
      <c r="R13" s="17"/>
      <c r="S13" s="17">
        <v>0.122039737354835</v>
      </c>
      <c r="T13" s="17">
        <v>0.16460658126740499</v>
      </c>
      <c r="U13" s="17">
        <v>0.250483681148573</v>
      </c>
      <c r="V13" s="17">
        <v>0.195086045041445</v>
      </c>
      <c r="W13" s="17">
        <v>0.10250674295611201</v>
      </c>
      <c r="X13" s="17">
        <v>0.12970547055654999</v>
      </c>
      <c r="Y13" s="17">
        <v>0.191834211506139</v>
      </c>
      <c r="Z13" s="17">
        <v>0.110792114395053</v>
      </c>
      <c r="AA13" s="17">
        <v>0.13902441885701999</v>
      </c>
      <c r="AB13" s="17"/>
      <c r="AC13" s="17">
        <v>0.13943653801698699</v>
      </c>
      <c r="AD13" s="17">
        <v>0.26363861724689402</v>
      </c>
      <c r="AE13" s="17">
        <v>9.2333356992565299E-2</v>
      </c>
      <c r="AF13" s="17">
        <v>5.02764655843684E-2</v>
      </c>
      <c r="AG13" s="17">
        <v>2.4928514870735399E-2</v>
      </c>
      <c r="AH13" s="17">
        <v>0.12323184594707701</v>
      </c>
      <c r="AI13" s="17">
        <v>0.22213286226853099</v>
      </c>
      <c r="AJ13" s="17">
        <v>0.140389629208726</v>
      </c>
      <c r="AK13" s="17">
        <v>4.7392965711946601E-2</v>
      </c>
      <c r="AL13" s="17">
        <v>0.24306556572114199</v>
      </c>
      <c r="AM13" s="17"/>
      <c r="AN13" s="17">
        <v>3.6473676032517201E-2</v>
      </c>
      <c r="AO13" s="17">
        <v>0.31988522275266201</v>
      </c>
      <c r="AP13" s="17"/>
      <c r="AQ13" s="17">
        <v>6.1872443205493698E-2</v>
      </c>
      <c r="AR13" s="17">
        <v>0.28966035149536701</v>
      </c>
      <c r="AS13" s="17"/>
      <c r="AT13" s="17">
        <v>0.12830873736474999</v>
      </c>
      <c r="AU13" s="17">
        <v>0.31589652871544199</v>
      </c>
      <c r="AV13" s="17"/>
      <c r="AW13" s="17">
        <v>0.17228532291430099</v>
      </c>
      <c r="AX13" s="17">
        <v>0.13742111377983501</v>
      </c>
      <c r="AY13" s="17"/>
      <c r="AZ13" s="17">
        <v>2.0947391615597201E-2</v>
      </c>
      <c r="BA13" s="17">
        <v>0.29051745806160501</v>
      </c>
    </row>
    <row r="14" spans="2:53" x14ac:dyDescent="0.35">
      <c r="B14" s="18" t="s">
        <v>69</v>
      </c>
      <c r="C14" s="19">
        <v>1.5855045401304502E-2</v>
      </c>
      <c r="D14" s="19">
        <v>1.39955349590467E-2</v>
      </c>
      <c r="E14" s="19">
        <v>1.7728820019846901E-2</v>
      </c>
      <c r="F14" s="19"/>
      <c r="G14" s="19">
        <v>1.1240376978974599E-2</v>
      </c>
      <c r="H14" s="19">
        <v>9.4501763551557393E-3</v>
      </c>
      <c r="I14" s="19">
        <v>1.3721873402550201E-2</v>
      </c>
      <c r="J14" s="19">
        <v>7.45652458298675E-3</v>
      </c>
      <c r="K14" s="19">
        <v>2.6584391579095999E-2</v>
      </c>
      <c r="L14" s="19">
        <v>4.8160827701314003E-2</v>
      </c>
      <c r="M14" s="19"/>
      <c r="N14" s="19">
        <v>1.0456347328072201E-2</v>
      </c>
      <c r="O14" s="19">
        <v>2.8606554734366098E-2</v>
      </c>
      <c r="P14" s="19">
        <v>2.00020954285096E-2</v>
      </c>
      <c r="Q14" s="19">
        <v>5.2205346955458198E-2</v>
      </c>
      <c r="R14" s="19"/>
      <c r="S14" s="19">
        <v>1.0884824153400601E-2</v>
      </c>
      <c r="T14" s="19">
        <v>2.2104295038732898E-2</v>
      </c>
      <c r="U14" s="19">
        <v>2.0254783676470899E-2</v>
      </c>
      <c r="V14" s="19">
        <v>7.5170363976599904E-3</v>
      </c>
      <c r="W14" s="19">
        <v>1.7909073380023999E-2</v>
      </c>
      <c r="X14" s="19">
        <v>1.57446609749574E-2</v>
      </c>
      <c r="Y14" s="19">
        <v>1.9150728823984799E-2</v>
      </c>
      <c r="Z14" s="19">
        <v>8.7955114233041407E-3</v>
      </c>
      <c r="AA14" s="19">
        <v>1.6811835475834799E-2</v>
      </c>
      <c r="AB14" s="19"/>
      <c r="AC14" s="19">
        <v>2.20508994915283E-2</v>
      </c>
      <c r="AD14" s="19">
        <v>8.9583269160076508E-3</v>
      </c>
      <c r="AE14" s="19">
        <v>0</v>
      </c>
      <c r="AF14" s="19">
        <v>9.1209604982623507E-3</v>
      </c>
      <c r="AG14" s="19">
        <v>0</v>
      </c>
      <c r="AH14" s="19">
        <v>5.17161508656028E-2</v>
      </c>
      <c r="AI14" s="19">
        <v>1.50704872782416E-2</v>
      </c>
      <c r="AJ14" s="19">
        <v>0</v>
      </c>
      <c r="AK14" s="19">
        <v>0</v>
      </c>
      <c r="AL14" s="19">
        <v>1.68845338060555E-2</v>
      </c>
      <c r="AM14" s="19"/>
      <c r="AN14" s="19">
        <v>5.1199949075425204E-3</v>
      </c>
      <c r="AO14" s="19">
        <v>2.1850918503035301E-2</v>
      </c>
      <c r="AP14" s="19"/>
      <c r="AQ14" s="19">
        <v>5.194133856597E-3</v>
      </c>
      <c r="AR14" s="19">
        <v>2.5245550023103299E-2</v>
      </c>
      <c r="AS14" s="19"/>
      <c r="AT14" s="19">
        <v>1.11275917190603E-2</v>
      </c>
      <c r="AU14" s="19">
        <v>3.7955525771860898E-2</v>
      </c>
      <c r="AV14" s="19"/>
      <c r="AW14" s="19">
        <v>1.8388601239781099E-2</v>
      </c>
      <c r="AX14" s="19">
        <v>1.2899766919918801E-2</v>
      </c>
      <c r="AY14" s="19"/>
      <c r="AZ14" s="19">
        <v>6.6495698642883901E-3</v>
      </c>
      <c r="BA14" s="19">
        <v>2.4842668627817099E-2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0.20345044738668</v>
      </c>
      <c r="D9" s="17">
        <v>0.20436728546007399</v>
      </c>
      <c r="E9" s="17">
        <v>0.20271664628733099</v>
      </c>
      <c r="F9" s="17"/>
      <c r="G9" s="17">
        <v>0.321279656431813</v>
      </c>
      <c r="H9" s="17">
        <v>0.27551070299307501</v>
      </c>
      <c r="I9" s="17">
        <v>0.23020695796680901</v>
      </c>
      <c r="J9" s="17">
        <v>0.20299464097759501</v>
      </c>
      <c r="K9" s="17">
        <v>8.3269684801141497E-2</v>
      </c>
      <c r="L9" s="17">
        <v>6.3706033213101101E-2</v>
      </c>
      <c r="M9" s="17"/>
      <c r="N9" s="17">
        <v>0.22002516459982499</v>
      </c>
      <c r="O9" s="17">
        <v>0.11606740113493901</v>
      </c>
      <c r="P9" s="17">
        <v>0.193327262766255</v>
      </c>
      <c r="Q9" s="17">
        <v>0.179953998772691</v>
      </c>
      <c r="R9" s="17"/>
      <c r="S9" s="17">
        <v>0.25998982414048499</v>
      </c>
      <c r="T9" s="17">
        <v>0.162392055562814</v>
      </c>
      <c r="U9" s="17">
        <v>0.18933237889833501</v>
      </c>
      <c r="V9" s="17">
        <v>0.23657472764620699</v>
      </c>
      <c r="W9" s="17">
        <v>0.23460754052956101</v>
      </c>
      <c r="X9" s="17">
        <v>0.17243932118038</v>
      </c>
      <c r="Y9" s="17">
        <v>0.22133362474402901</v>
      </c>
      <c r="Z9" s="17">
        <v>0.26978989282733701</v>
      </c>
      <c r="AA9" s="17">
        <v>0.13029423134869</v>
      </c>
      <c r="AB9" s="17"/>
      <c r="AC9" s="17">
        <v>0.19045631641397101</v>
      </c>
      <c r="AD9" s="17">
        <v>0.121703886486227</v>
      </c>
      <c r="AE9" s="17">
        <v>0.23000821958653</v>
      </c>
      <c r="AF9" s="17">
        <v>0.26800306745850799</v>
      </c>
      <c r="AG9" s="17">
        <v>0.27983326659906899</v>
      </c>
      <c r="AH9" s="17">
        <v>0.151668735146432</v>
      </c>
      <c r="AI9" s="17">
        <v>0.173809406518871</v>
      </c>
      <c r="AJ9" s="17">
        <v>0.228585566561534</v>
      </c>
      <c r="AK9" s="17">
        <v>0.290681535453231</v>
      </c>
      <c r="AL9" s="17">
        <v>0.16392572394545099</v>
      </c>
      <c r="AM9" s="17"/>
      <c r="AN9" s="17">
        <v>0.28134162156725401</v>
      </c>
      <c r="AO9" s="17">
        <v>0.110882572928788</v>
      </c>
      <c r="AP9" s="17"/>
      <c r="AQ9" s="17">
        <v>0.26217985329902399</v>
      </c>
      <c r="AR9" s="17">
        <v>0.128674402827335</v>
      </c>
      <c r="AS9" s="17"/>
      <c r="AT9" s="17">
        <v>0.222716329018954</v>
      </c>
      <c r="AU9" s="17">
        <v>9.9604259712299803E-2</v>
      </c>
      <c r="AV9" s="17"/>
      <c r="AW9" s="17">
        <v>0.21798561632418501</v>
      </c>
      <c r="AX9" s="17">
        <v>0.18670022057883501</v>
      </c>
      <c r="AY9" s="17"/>
      <c r="AZ9" s="17">
        <v>0.31284239579212297</v>
      </c>
      <c r="BA9" s="17">
        <v>9.6647315671344894E-2</v>
      </c>
    </row>
    <row r="10" spans="2:53" x14ac:dyDescent="0.35">
      <c r="B10" s="18" t="s">
        <v>168</v>
      </c>
      <c r="C10" s="17">
        <v>0.317867986501158</v>
      </c>
      <c r="D10" s="17">
        <v>0.333665804358031</v>
      </c>
      <c r="E10" s="17">
        <v>0.30181668694069302</v>
      </c>
      <c r="F10" s="17"/>
      <c r="G10" s="17">
        <v>0.30354981238060402</v>
      </c>
      <c r="H10" s="17">
        <v>0.38384023482846003</v>
      </c>
      <c r="I10" s="17">
        <v>0.374020458221903</v>
      </c>
      <c r="J10" s="17">
        <v>0.29867470382852501</v>
      </c>
      <c r="K10" s="17">
        <v>0.21209482915142799</v>
      </c>
      <c r="L10" s="17">
        <v>0.20076258159305599</v>
      </c>
      <c r="M10" s="17"/>
      <c r="N10" s="17">
        <v>0.33738814553660801</v>
      </c>
      <c r="O10" s="17">
        <v>0.28622539344607401</v>
      </c>
      <c r="P10" s="17">
        <v>0.2612639617177</v>
      </c>
      <c r="Q10" s="17">
        <v>0.23962849812211601</v>
      </c>
      <c r="R10" s="17"/>
      <c r="S10" s="17">
        <v>0.353987228405932</v>
      </c>
      <c r="T10" s="17">
        <v>0.31366649208250502</v>
      </c>
      <c r="U10" s="17">
        <v>0.214795963527383</v>
      </c>
      <c r="V10" s="17">
        <v>0.302421288309701</v>
      </c>
      <c r="W10" s="17">
        <v>0.303427854343227</v>
      </c>
      <c r="X10" s="17">
        <v>0.32725989239814202</v>
      </c>
      <c r="Y10" s="17">
        <v>0.330617286169824</v>
      </c>
      <c r="Z10" s="17">
        <v>0.31867414537651501</v>
      </c>
      <c r="AA10" s="17">
        <v>0.36346492940698399</v>
      </c>
      <c r="AB10" s="17"/>
      <c r="AC10" s="17">
        <v>0.33670954599941699</v>
      </c>
      <c r="AD10" s="17">
        <v>0.36744034128490599</v>
      </c>
      <c r="AE10" s="17">
        <v>0.34058139648417102</v>
      </c>
      <c r="AF10" s="17">
        <v>0.38106542446003899</v>
      </c>
      <c r="AG10" s="17">
        <v>0.248070344963679</v>
      </c>
      <c r="AH10" s="17">
        <v>0.38046544561684897</v>
      </c>
      <c r="AI10" s="17">
        <v>0.27500959967048999</v>
      </c>
      <c r="AJ10" s="17">
        <v>0.25607194242697401</v>
      </c>
      <c r="AK10" s="17">
        <v>0.34032323154278898</v>
      </c>
      <c r="AL10" s="17">
        <v>0.238904020150841</v>
      </c>
      <c r="AM10" s="17"/>
      <c r="AN10" s="17">
        <v>0.39196414502524102</v>
      </c>
      <c r="AO10" s="17">
        <v>0.22326343926893799</v>
      </c>
      <c r="AP10" s="17"/>
      <c r="AQ10" s="17">
        <v>0.37880036020588398</v>
      </c>
      <c r="AR10" s="17">
        <v>0.23698870342800901</v>
      </c>
      <c r="AS10" s="17"/>
      <c r="AT10" s="17">
        <v>0.33076545200870699</v>
      </c>
      <c r="AU10" s="17">
        <v>0.24967938023908801</v>
      </c>
      <c r="AV10" s="17"/>
      <c r="AW10" s="17">
        <v>0.32018266830591702</v>
      </c>
      <c r="AX10" s="17">
        <v>0.31636143589702698</v>
      </c>
      <c r="AY10" s="17"/>
      <c r="AZ10" s="17">
        <v>0.407075505735633</v>
      </c>
      <c r="BA10" s="17">
        <v>0.230771609064993</v>
      </c>
    </row>
    <row r="11" spans="2:53" ht="29" x14ac:dyDescent="0.35">
      <c r="B11" s="18" t="s">
        <v>169</v>
      </c>
      <c r="C11" s="17">
        <v>0.24319796739629801</v>
      </c>
      <c r="D11" s="17">
        <v>0.258457865064255</v>
      </c>
      <c r="E11" s="17">
        <v>0.228156866335578</v>
      </c>
      <c r="F11" s="17"/>
      <c r="G11" s="17">
        <v>0.25606558217613701</v>
      </c>
      <c r="H11" s="17">
        <v>0.21856839108674</v>
      </c>
      <c r="I11" s="17">
        <v>0.26625969562282698</v>
      </c>
      <c r="J11" s="17">
        <v>0.22160575474143199</v>
      </c>
      <c r="K11" s="17">
        <v>0.266128870061417</v>
      </c>
      <c r="L11" s="17">
        <v>0.23891241628441001</v>
      </c>
      <c r="M11" s="17"/>
      <c r="N11" s="17">
        <v>0.254003590377396</v>
      </c>
      <c r="O11" s="17">
        <v>0.23845000161035401</v>
      </c>
      <c r="P11" s="17">
        <v>0.16569984380997699</v>
      </c>
      <c r="Q11" s="17">
        <v>0.27531129617095002</v>
      </c>
      <c r="R11" s="17"/>
      <c r="S11" s="17">
        <v>0.21674718347820601</v>
      </c>
      <c r="T11" s="17">
        <v>0.27689829603266702</v>
      </c>
      <c r="U11" s="17">
        <v>0.26736017896949799</v>
      </c>
      <c r="V11" s="17">
        <v>0.22667098052451301</v>
      </c>
      <c r="W11" s="17">
        <v>0.238699916170028</v>
      </c>
      <c r="X11" s="17">
        <v>0.25678489707612001</v>
      </c>
      <c r="Y11" s="17">
        <v>0.21114841826178199</v>
      </c>
      <c r="Z11" s="17">
        <v>0.24763147573810099</v>
      </c>
      <c r="AA11" s="17">
        <v>0.24526325254857401</v>
      </c>
      <c r="AB11" s="17"/>
      <c r="AC11" s="17">
        <v>0.25218505594288898</v>
      </c>
      <c r="AD11" s="17">
        <v>0.134917897448117</v>
      </c>
      <c r="AE11" s="17">
        <v>0.240074132379893</v>
      </c>
      <c r="AF11" s="17">
        <v>0.236874223834876</v>
      </c>
      <c r="AG11" s="17">
        <v>0.40051596325982602</v>
      </c>
      <c r="AH11" s="17">
        <v>0.22795170031711201</v>
      </c>
      <c r="AI11" s="17">
        <v>0.25904863059933197</v>
      </c>
      <c r="AJ11" s="17">
        <v>0.28129119840276601</v>
      </c>
      <c r="AK11" s="17">
        <v>0.23626275792249499</v>
      </c>
      <c r="AL11" s="17">
        <v>0.25618527181203998</v>
      </c>
      <c r="AM11" s="17"/>
      <c r="AN11" s="17">
        <v>0.225584876134728</v>
      </c>
      <c r="AO11" s="17">
        <v>0.25777185584888102</v>
      </c>
      <c r="AP11" s="17"/>
      <c r="AQ11" s="17">
        <v>0.23086838410866201</v>
      </c>
      <c r="AR11" s="17">
        <v>0.25762021980444599</v>
      </c>
      <c r="AS11" s="17"/>
      <c r="AT11" s="17">
        <v>0.24432489528842799</v>
      </c>
      <c r="AU11" s="17">
        <v>0.23709169234807201</v>
      </c>
      <c r="AV11" s="17"/>
      <c r="AW11" s="17">
        <v>0.21560968314544701</v>
      </c>
      <c r="AX11" s="17">
        <v>0.27508902574328098</v>
      </c>
      <c r="AY11" s="17"/>
      <c r="AZ11" s="17">
        <v>0.20877441026673699</v>
      </c>
      <c r="BA11" s="17">
        <v>0.27680687335153698</v>
      </c>
    </row>
    <row r="12" spans="2:53" x14ac:dyDescent="0.35">
      <c r="B12" s="18" t="s">
        <v>170</v>
      </c>
      <c r="C12" s="17">
        <v>0.12533983780719599</v>
      </c>
      <c r="D12" s="17">
        <v>0.109642433726423</v>
      </c>
      <c r="E12" s="17">
        <v>0.14078979794822499</v>
      </c>
      <c r="F12" s="17"/>
      <c r="G12" s="17">
        <v>7.0606467219257896E-2</v>
      </c>
      <c r="H12" s="17">
        <v>8.9826216571756504E-2</v>
      </c>
      <c r="I12" s="17">
        <v>6.1645696940777497E-2</v>
      </c>
      <c r="J12" s="17">
        <v>0.15889520799073201</v>
      </c>
      <c r="K12" s="17">
        <v>0.21306506937353401</v>
      </c>
      <c r="L12" s="17">
        <v>0.22165008915127801</v>
      </c>
      <c r="M12" s="17"/>
      <c r="N12" s="17">
        <v>0.106867715009965</v>
      </c>
      <c r="O12" s="17">
        <v>0.200364542031951</v>
      </c>
      <c r="P12" s="17">
        <v>0.17012923018949599</v>
      </c>
      <c r="Q12" s="17">
        <v>0.12458229336478099</v>
      </c>
      <c r="R12" s="17"/>
      <c r="S12" s="17">
        <v>8.3233173207223399E-2</v>
      </c>
      <c r="T12" s="17">
        <v>0.13457372318653901</v>
      </c>
      <c r="U12" s="17">
        <v>0.17930172380651599</v>
      </c>
      <c r="V12" s="17">
        <v>0.120852529373388</v>
      </c>
      <c r="W12" s="17">
        <v>0.122718600213867</v>
      </c>
      <c r="X12" s="17">
        <v>0.12565651147805901</v>
      </c>
      <c r="Y12" s="17">
        <v>9.1843021441242401E-2</v>
      </c>
      <c r="Z12" s="17">
        <v>0.110792125015265</v>
      </c>
      <c r="AA12" s="17">
        <v>0.16107436599078001</v>
      </c>
      <c r="AB12" s="17"/>
      <c r="AC12" s="17">
        <v>0.14141211369199899</v>
      </c>
      <c r="AD12" s="17">
        <v>0.15392459027701</v>
      </c>
      <c r="AE12" s="17">
        <v>0.121862927665516</v>
      </c>
      <c r="AF12" s="17">
        <v>8.11161978246593E-2</v>
      </c>
      <c r="AG12" s="17">
        <v>7.1580425177425896E-2</v>
      </c>
      <c r="AH12" s="17">
        <v>0.10288569460470801</v>
      </c>
      <c r="AI12" s="17">
        <v>0.15290539791590399</v>
      </c>
      <c r="AJ12" s="17">
        <v>0.153794949071062</v>
      </c>
      <c r="AK12" s="17">
        <v>9.7621540700847498E-2</v>
      </c>
      <c r="AL12" s="17">
        <v>0.18008176874958001</v>
      </c>
      <c r="AM12" s="17"/>
      <c r="AN12" s="17">
        <v>7.6676365828802204E-2</v>
      </c>
      <c r="AO12" s="17">
        <v>0.18800005127182101</v>
      </c>
      <c r="AP12" s="17"/>
      <c r="AQ12" s="17">
        <v>8.7037346655118794E-2</v>
      </c>
      <c r="AR12" s="17">
        <v>0.17308429893292401</v>
      </c>
      <c r="AS12" s="17"/>
      <c r="AT12" s="17">
        <v>0.11854354423201199</v>
      </c>
      <c r="AU12" s="17">
        <v>0.15439687320759901</v>
      </c>
      <c r="AV12" s="17"/>
      <c r="AW12" s="17">
        <v>0.113610981645885</v>
      </c>
      <c r="AX12" s="17">
        <v>0.14034549111460201</v>
      </c>
      <c r="AY12" s="17"/>
      <c r="AZ12" s="17">
        <v>5.1380545540767299E-2</v>
      </c>
      <c r="BA12" s="17">
        <v>0.19754884540460699</v>
      </c>
    </row>
    <row r="13" spans="2:53" x14ac:dyDescent="0.35">
      <c r="B13" s="18" t="s">
        <v>171</v>
      </c>
      <c r="C13" s="17">
        <v>9.7347363127702494E-2</v>
      </c>
      <c r="D13" s="17">
        <v>8.4566771045339106E-2</v>
      </c>
      <c r="E13" s="17">
        <v>0.110215534876751</v>
      </c>
      <c r="F13" s="17"/>
      <c r="G13" s="17">
        <v>3.7258104813212803E-2</v>
      </c>
      <c r="H13" s="17">
        <v>2.7829446799893E-2</v>
      </c>
      <c r="I13" s="17">
        <v>5.5542969134767299E-2</v>
      </c>
      <c r="J13" s="17">
        <v>0.114883295497914</v>
      </c>
      <c r="K13" s="17">
        <v>0.20675226936982499</v>
      </c>
      <c r="L13" s="17">
        <v>0.218435799748988</v>
      </c>
      <c r="M13" s="17"/>
      <c r="N13" s="17">
        <v>7.4045833342194403E-2</v>
      </c>
      <c r="O13" s="17">
        <v>0.12492852198620399</v>
      </c>
      <c r="P13" s="17">
        <v>0.18963163271921499</v>
      </c>
      <c r="Q13" s="17">
        <v>0.15771903080382799</v>
      </c>
      <c r="R13" s="17"/>
      <c r="S13" s="17">
        <v>7.0543697200761604E-2</v>
      </c>
      <c r="T13" s="17">
        <v>9.0365138096742403E-2</v>
      </c>
      <c r="U13" s="17">
        <v>0.14159002696936401</v>
      </c>
      <c r="V13" s="17">
        <v>0.10972195594736101</v>
      </c>
      <c r="W13" s="17">
        <v>8.2637015363292807E-2</v>
      </c>
      <c r="X13" s="17">
        <v>0.10803776223904001</v>
      </c>
      <c r="Y13" s="17">
        <v>0.123706407438716</v>
      </c>
      <c r="Z13" s="17">
        <v>4.4316849619478002E-2</v>
      </c>
      <c r="AA13" s="17">
        <v>9.6540853671838497E-2</v>
      </c>
      <c r="AB13" s="17"/>
      <c r="AC13" s="17">
        <v>7.3871717037270704E-2</v>
      </c>
      <c r="AD13" s="17">
        <v>0.222013284503739</v>
      </c>
      <c r="AE13" s="17">
        <v>5.8982889727934099E-2</v>
      </c>
      <c r="AF13" s="17">
        <v>2.5798972294588701E-2</v>
      </c>
      <c r="AG13" s="17">
        <v>0</v>
      </c>
      <c r="AH13" s="17">
        <v>8.5312273449296594E-2</v>
      </c>
      <c r="AI13" s="17">
        <v>0.121797920376706</v>
      </c>
      <c r="AJ13" s="17">
        <v>8.0256343537664004E-2</v>
      </c>
      <c r="AK13" s="17">
        <v>3.5110934380638399E-2</v>
      </c>
      <c r="AL13" s="17">
        <v>0.154378558243114</v>
      </c>
      <c r="AM13" s="17"/>
      <c r="AN13" s="17">
        <v>2.0802223901166001E-2</v>
      </c>
      <c r="AO13" s="17">
        <v>0.20039300084511399</v>
      </c>
      <c r="AP13" s="17"/>
      <c r="AQ13" s="17">
        <v>3.6590536571537803E-2</v>
      </c>
      <c r="AR13" s="17">
        <v>0.18449259964939499</v>
      </c>
      <c r="AS13" s="17"/>
      <c r="AT13" s="17">
        <v>7.6453898688413902E-2</v>
      </c>
      <c r="AU13" s="17">
        <v>0.222926008481273</v>
      </c>
      <c r="AV13" s="17"/>
      <c r="AW13" s="17">
        <v>0.11938726410841199</v>
      </c>
      <c r="AX13" s="17">
        <v>7.13683816888602E-2</v>
      </c>
      <c r="AY13" s="17"/>
      <c r="AZ13" s="17">
        <v>1.6780569632008299E-2</v>
      </c>
      <c r="BA13" s="17">
        <v>0.17600750204131399</v>
      </c>
    </row>
    <row r="14" spans="2:53" x14ac:dyDescent="0.35">
      <c r="B14" s="18" t="s">
        <v>69</v>
      </c>
      <c r="C14" s="19">
        <v>1.27963977809661E-2</v>
      </c>
      <c r="D14" s="19">
        <v>9.2998403458782099E-3</v>
      </c>
      <c r="E14" s="19">
        <v>1.63044676114233E-2</v>
      </c>
      <c r="F14" s="19"/>
      <c r="G14" s="19">
        <v>1.1240376978974599E-2</v>
      </c>
      <c r="H14" s="19">
        <v>4.4250077200758599E-3</v>
      </c>
      <c r="I14" s="19">
        <v>1.2324222112916099E-2</v>
      </c>
      <c r="J14" s="19">
        <v>2.9463969638018899E-3</v>
      </c>
      <c r="K14" s="19">
        <v>1.8689277242654002E-2</v>
      </c>
      <c r="L14" s="19">
        <v>5.6533080009166799E-2</v>
      </c>
      <c r="M14" s="19"/>
      <c r="N14" s="19">
        <v>7.6695511340123604E-3</v>
      </c>
      <c r="O14" s="19">
        <v>3.3964139790478097E-2</v>
      </c>
      <c r="P14" s="19">
        <v>1.9948068797356298E-2</v>
      </c>
      <c r="Q14" s="19">
        <v>2.28048827656336E-2</v>
      </c>
      <c r="R14" s="19"/>
      <c r="S14" s="19">
        <v>1.54988935673918E-2</v>
      </c>
      <c r="T14" s="19">
        <v>2.2104295038732898E-2</v>
      </c>
      <c r="U14" s="19">
        <v>7.6197278289039097E-3</v>
      </c>
      <c r="V14" s="19">
        <v>3.75851819882999E-3</v>
      </c>
      <c r="W14" s="19">
        <v>1.7909073380023999E-2</v>
      </c>
      <c r="X14" s="19">
        <v>9.8216156282600296E-3</v>
      </c>
      <c r="Y14" s="19">
        <v>2.13512419444064E-2</v>
      </c>
      <c r="Z14" s="19">
        <v>8.7955114233041407E-3</v>
      </c>
      <c r="AA14" s="19">
        <v>3.3623670331337598E-3</v>
      </c>
      <c r="AB14" s="19"/>
      <c r="AC14" s="19">
        <v>5.3652509144528401E-3</v>
      </c>
      <c r="AD14" s="19">
        <v>0</v>
      </c>
      <c r="AE14" s="19">
        <v>8.4904341559559806E-3</v>
      </c>
      <c r="AF14" s="19">
        <v>7.1421141273284999E-3</v>
      </c>
      <c r="AG14" s="19">
        <v>0</v>
      </c>
      <c r="AH14" s="19">
        <v>5.17161508656028E-2</v>
      </c>
      <c r="AI14" s="19">
        <v>1.7429044918695999E-2</v>
      </c>
      <c r="AJ14" s="19">
        <v>0</v>
      </c>
      <c r="AK14" s="19">
        <v>0</v>
      </c>
      <c r="AL14" s="19">
        <v>6.52465709897437E-3</v>
      </c>
      <c r="AM14" s="19"/>
      <c r="AN14" s="19">
        <v>3.63076754280798E-3</v>
      </c>
      <c r="AO14" s="19">
        <v>1.9689079836456898E-2</v>
      </c>
      <c r="AP14" s="19"/>
      <c r="AQ14" s="19">
        <v>4.5235191597736302E-3</v>
      </c>
      <c r="AR14" s="19">
        <v>1.91397753578917E-2</v>
      </c>
      <c r="AS14" s="19"/>
      <c r="AT14" s="19">
        <v>7.1958807634850902E-3</v>
      </c>
      <c r="AU14" s="19">
        <v>3.6301786011668398E-2</v>
      </c>
      <c r="AV14" s="19"/>
      <c r="AW14" s="19">
        <v>1.32237864701542E-2</v>
      </c>
      <c r="AX14" s="19">
        <v>1.0135444977395301E-2</v>
      </c>
      <c r="AY14" s="19"/>
      <c r="AZ14" s="19">
        <v>3.1465730327310299E-3</v>
      </c>
      <c r="BA14" s="19">
        <v>2.2217854466203901E-2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0.29923500756392801</v>
      </c>
      <c r="D9" s="17">
        <v>0.30449774015941899</v>
      </c>
      <c r="E9" s="17">
        <v>0.294241485895057</v>
      </c>
      <c r="F9" s="17"/>
      <c r="G9" s="17">
        <v>0.35524752334160098</v>
      </c>
      <c r="H9" s="17">
        <v>0.41882915588446501</v>
      </c>
      <c r="I9" s="17">
        <v>0.32330234942869701</v>
      </c>
      <c r="J9" s="17">
        <v>0.26119519694364701</v>
      </c>
      <c r="K9" s="17">
        <v>0.19805838149889499</v>
      </c>
      <c r="L9" s="17">
        <v>0.145963722208308</v>
      </c>
      <c r="M9" s="17"/>
      <c r="N9" s="17">
        <v>0.32908171386062501</v>
      </c>
      <c r="O9" s="17">
        <v>0.18433369556825999</v>
      </c>
      <c r="P9" s="17">
        <v>0.26595198481402998</v>
      </c>
      <c r="Q9" s="17">
        <v>0.175805529129925</v>
      </c>
      <c r="R9" s="17"/>
      <c r="S9" s="17">
        <v>0.38522234015580298</v>
      </c>
      <c r="T9" s="17">
        <v>0.25395331212303301</v>
      </c>
      <c r="U9" s="17">
        <v>0.26494924635358402</v>
      </c>
      <c r="V9" s="17">
        <v>0.31984207449679403</v>
      </c>
      <c r="W9" s="17">
        <v>0.29651950728211601</v>
      </c>
      <c r="X9" s="17">
        <v>0.28265194292797102</v>
      </c>
      <c r="Y9" s="17">
        <v>0.28571429124775399</v>
      </c>
      <c r="Z9" s="17">
        <v>0.33558658102593902</v>
      </c>
      <c r="AA9" s="17">
        <v>0.26905923510214902</v>
      </c>
      <c r="AB9" s="17"/>
      <c r="AC9" s="17">
        <v>0.29132596226315099</v>
      </c>
      <c r="AD9" s="17">
        <v>0.26137380734675802</v>
      </c>
      <c r="AE9" s="17">
        <v>0.28998997291814799</v>
      </c>
      <c r="AF9" s="17">
        <v>0.31188625455587998</v>
      </c>
      <c r="AG9" s="17">
        <v>0.460187778284467</v>
      </c>
      <c r="AH9" s="17">
        <v>0.29659174153052098</v>
      </c>
      <c r="AI9" s="17">
        <v>0.29818377423787401</v>
      </c>
      <c r="AJ9" s="17">
        <v>0.31683462065029</v>
      </c>
      <c r="AK9" s="17">
        <v>0.452100939119086</v>
      </c>
      <c r="AL9" s="17">
        <v>0.182930333772515</v>
      </c>
      <c r="AM9" s="17"/>
      <c r="AN9" s="17">
        <v>0.394369804905635</v>
      </c>
      <c r="AO9" s="17">
        <v>0.183426604848554</v>
      </c>
      <c r="AP9" s="17"/>
      <c r="AQ9" s="17">
        <v>0.37140727414618402</v>
      </c>
      <c r="AR9" s="17">
        <v>0.20801872227950399</v>
      </c>
      <c r="AS9" s="17"/>
      <c r="AT9" s="17">
        <v>0.316842159598624</v>
      </c>
      <c r="AU9" s="17">
        <v>0.19482073450564599</v>
      </c>
      <c r="AV9" s="17"/>
      <c r="AW9" s="17">
        <v>0.29835859956424299</v>
      </c>
      <c r="AX9" s="17">
        <v>0.30085954341292098</v>
      </c>
      <c r="AY9" s="17"/>
      <c r="AZ9" s="17">
        <v>0.42018490391707602</v>
      </c>
      <c r="BA9" s="17">
        <v>0.18114745268023899</v>
      </c>
    </row>
    <row r="10" spans="2:53" x14ac:dyDescent="0.35">
      <c r="B10" s="18" t="s">
        <v>168</v>
      </c>
      <c r="C10" s="17">
        <v>0.36689542193084301</v>
      </c>
      <c r="D10" s="17">
        <v>0.38622253015777502</v>
      </c>
      <c r="E10" s="17">
        <v>0.346998732888534</v>
      </c>
      <c r="F10" s="17"/>
      <c r="G10" s="17">
        <v>0.39698568629284797</v>
      </c>
      <c r="H10" s="17">
        <v>0.39353987076160302</v>
      </c>
      <c r="I10" s="17">
        <v>0.40096312832164399</v>
      </c>
      <c r="J10" s="17">
        <v>0.39579267333186602</v>
      </c>
      <c r="K10" s="17">
        <v>0.254978944625254</v>
      </c>
      <c r="L10" s="17">
        <v>0.28503797210360798</v>
      </c>
      <c r="M10" s="17"/>
      <c r="N10" s="17">
        <v>0.37821014875001802</v>
      </c>
      <c r="O10" s="17">
        <v>0.36252853386403</v>
      </c>
      <c r="P10" s="17">
        <v>0.33536248736174501</v>
      </c>
      <c r="Q10" s="17">
        <v>0.30191307054311201</v>
      </c>
      <c r="R10" s="17"/>
      <c r="S10" s="17">
        <v>0.36002258872305198</v>
      </c>
      <c r="T10" s="17">
        <v>0.40155052952213299</v>
      </c>
      <c r="U10" s="17">
        <v>0.34056611598796099</v>
      </c>
      <c r="V10" s="17">
        <v>0.36465431221446198</v>
      </c>
      <c r="W10" s="17">
        <v>0.37523521421981898</v>
      </c>
      <c r="X10" s="17">
        <v>0.36234701054507401</v>
      </c>
      <c r="Y10" s="17">
        <v>0.33892891918963303</v>
      </c>
      <c r="Z10" s="17">
        <v>0.34117186347565798</v>
      </c>
      <c r="AA10" s="17">
        <v>0.38389854769102899</v>
      </c>
      <c r="AB10" s="17"/>
      <c r="AC10" s="17">
        <v>0.40407527888685102</v>
      </c>
      <c r="AD10" s="17">
        <v>0.35692853471019398</v>
      </c>
      <c r="AE10" s="17">
        <v>0.45423765258697701</v>
      </c>
      <c r="AF10" s="17">
        <v>0.41335943435146499</v>
      </c>
      <c r="AG10" s="17">
        <v>0.188223804612386</v>
      </c>
      <c r="AH10" s="17">
        <v>0.32167600463678903</v>
      </c>
      <c r="AI10" s="17">
        <v>0.31312433369831699</v>
      </c>
      <c r="AJ10" s="17">
        <v>0.40993518361861597</v>
      </c>
      <c r="AK10" s="17">
        <v>0.30691515483533</v>
      </c>
      <c r="AL10" s="17">
        <v>0.402776550661337</v>
      </c>
      <c r="AM10" s="17"/>
      <c r="AN10" s="17">
        <v>0.42336955619939498</v>
      </c>
      <c r="AO10" s="17">
        <v>0.29644559062748399</v>
      </c>
      <c r="AP10" s="17"/>
      <c r="AQ10" s="17">
        <v>0.41153753025647499</v>
      </c>
      <c r="AR10" s="17">
        <v>0.30979766784418999</v>
      </c>
      <c r="AS10" s="17"/>
      <c r="AT10" s="17">
        <v>0.37850951615485701</v>
      </c>
      <c r="AU10" s="17">
        <v>0.31472745708773803</v>
      </c>
      <c r="AV10" s="17"/>
      <c r="AW10" s="17">
        <v>0.35629302744126701</v>
      </c>
      <c r="AX10" s="17">
        <v>0.37914397103254199</v>
      </c>
      <c r="AY10" s="17"/>
      <c r="AZ10" s="17">
        <v>0.413688831285075</v>
      </c>
      <c r="BA10" s="17">
        <v>0.32120940266234599</v>
      </c>
    </row>
    <row r="11" spans="2:53" ht="29" x14ac:dyDescent="0.35">
      <c r="B11" s="18" t="s">
        <v>169</v>
      </c>
      <c r="C11" s="17">
        <v>0.19133060378662201</v>
      </c>
      <c r="D11" s="17">
        <v>0.190841097860662</v>
      </c>
      <c r="E11" s="17">
        <v>0.19199224288146099</v>
      </c>
      <c r="F11" s="17"/>
      <c r="G11" s="17">
        <v>0.19627137123087901</v>
      </c>
      <c r="H11" s="17">
        <v>0.14341686108368401</v>
      </c>
      <c r="I11" s="17">
        <v>0.18094599909307399</v>
      </c>
      <c r="J11" s="17">
        <v>0.191842252422944</v>
      </c>
      <c r="K11" s="17">
        <v>0.26017943274673799</v>
      </c>
      <c r="L11" s="17">
        <v>0.22449461390808201</v>
      </c>
      <c r="M11" s="17"/>
      <c r="N11" s="17">
        <v>0.190433109099238</v>
      </c>
      <c r="O11" s="17">
        <v>0.182540066414874</v>
      </c>
      <c r="P11" s="17">
        <v>0.19691795145024299</v>
      </c>
      <c r="Q11" s="17">
        <v>0.197844199603704</v>
      </c>
      <c r="R11" s="17"/>
      <c r="S11" s="17">
        <v>0.16102236438322701</v>
      </c>
      <c r="T11" s="17">
        <v>0.19362102832842601</v>
      </c>
      <c r="U11" s="17">
        <v>0.20736971444583499</v>
      </c>
      <c r="V11" s="17">
        <v>0.16790650028990001</v>
      </c>
      <c r="W11" s="17">
        <v>0.192052107762924</v>
      </c>
      <c r="X11" s="17">
        <v>0.22529557796626001</v>
      </c>
      <c r="Y11" s="17">
        <v>0.185396153821003</v>
      </c>
      <c r="Z11" s="17">
        <v>0.18572360695817</v>
      </c>
      <c r="AA11" s="17">
        <v>0.213385617920859</v>
      </c>
      <c r="AB11" s="17"/>
      <c r="AC11" s="17">
        <v>0.189131699865487</v>
      </c>
      <c r="AD11" s="17">
        <v>0.17472781351529601</v>
      </c>
      <c r="AE11" s="17">
        <v>0.17340837408629101</v>
      </c>
      <c r="AF11" s="17">
        <v>0.215078322099617</v>
      </c>
      <c r="AG11" s="17">
        <v>0.18063870301831</v>
      </c>
      <c r="AH11" s="17">
        <v>0.21904044805810499</v>
      </c>
      <c r="AI11" s="17">
        <v>0.20242179468275201</v>
      </c>
      <c r="AJ11" s="17">
        <v>0.187668251593301</v>
      </c>
      <c r="AK11" s="17">
        <v>0.178761018728015</v>
      </c>
      <c r="AL11" s="17">
        <v>0.20086378149256801</v>
      </c>
      <c r="AM11" s="17"/>
      <c r="AN11" s="17">
        <v>0.13989424889069599</v>
      </c>
      <c r="AO11" s="17">
        <v>0.25045015131079301</v>
      </c>
      <c r="AP11" s="17"/>
      <c r="AQ11" s="17">
        <v>0.155294503702643</v>
      </c>
      <c r="AR11" s="17">
        <v>0.23732260438901601</v>
      </c>
      <c r="AS11" s="17"/>
      <c r="AT11" s="17">
        <v>0.188864905616353</v>
      </c>
      <c r="AU11" s="17">
        <v>0.21848345125000701</v>
      </c>
      <c r="AV11" s="17"/>
      <c r="AW11" s="17">
        <v>0.18139940862738099</v>
      </c>
      <c r="AX11" s="17">
        <v>0.20460418082183701</v>
      </c>
      <c r="AY11" s="17"/>
      <c r="AZ11" s="17">
        <v>0.13143223597743001</v>
      </c>
      <c r="BA11" s="17">
        <v>0.24981144593186</v>
      </c>
    </row>
    <row r="12" spans="2:53" x14ac:dyDescent="0.35">
      <c r="B12" s="18" t="s">
        <v>170</v>
      </c>
      <c r="C12" s="17">
        <v>6.8273965941498496E-2</v>
      </c>
      <c r="D12" s="17">
        <v>5.4738197557694802E-2</v>
      </c>
      <c r="E12" s="17">
        <v>8.1871157702770897E-2</v>
      </c>
      <c r="F12" s="17"/>
      <c r="G12" s="17">
        <v>4.0255042155697002E-2</v>
      </c>
      <c r="H12" s="17">
        <v>2.5611026187675998E-2</v>
      </c>
      <c r="I12" s="17">
        <v>5.2453791348272299E-2</v>
      </c>
      <c r="J12" s="17">
        <v>7.4964634126221494E-2</v>
      </c>
      <c r="K12" s="17">
        <v>0.115958719320585</v>
      </c>
      <c r="L12" s="17">
        <v>0.15159220004686799</v>
      </c>
      <c r="M12" s="17"/>
      <c r="N12" s="17">
        <v>5.2233389201717301E-2</v>
      </c>
      <c r="O12" s="17">
        <v>0.120655504222957</v>
      </c>
      <c r="P12" s="17">
        <v>8.0591982810026094E-2</v>
      </c>
      <c r="Q12" s="17">
        <v>0.186935191300136</v>
      </c>
      <c r="R12" s="17"/>
      <c r="S12" s="17">
        <v>5.6523496159819199E-2</v>
      </c>
      <c r="T12" s="17">
        <v>5.6832773478497897E-2</v>
      </c>
      <c r="U12" s="17">
        <v>7.8414739763578295E-2</v>
      </c>
      <c r="V12" s="17">
        <v>6.0571250795332598E-2</v>
      </c>
      <c r="W12" s="17">
        <v>6.7030725893122298E-2</v>
      </c>
      <c r="X12" s="17">
        <v>9.6342056109661997E-2</v>
      </c>
      <c r="Y12" s="17">
        <v>9.8281084528155899E-2</v>
      </c>
      <c r="Z12" s="17">
        <v>5.7679764410736502E-2</v>
      </c>
      <c r="AA12" s="17">
        <v>5.5803326076101702E-2</v>
      </c>
      <c r="AB12" s="17"/>
      <c r="AC12" s="17">
        <v>7.41407506549525E-2</v>
      </c>
      <c r="AD12" s="17">
        <v>7.2700263448476604E-2</v>
      </c>
      <c r="AE12" s="17">
        <v>5.09338860052942E-2</v>
      </c>
      <c r="AF12" s="17">
        <v>3.4403318249561297E-2</v>
      </c>
      <c r="AG12" s="17">
        <v>0.170949714084837</v>
      </c>
      <c r="AH12" s="17">
        <v>5.54055531087633E-2</v>
      </c>
      <c r="AI12" s="17">
        <v>7.9145797364304202E-2</v>
      </c>
      <c r="AJ12" s="17">
        <v>3.42403609468864E-2</v>
      </c>
      <c r="AK12" s="17">
        <v>4.0757832610769103E-2</v>
      </c>
      <c r="AL12" s="17">
        <v>9.8326074258581503E-2</v>
      </c>
      <c r="AM12" s="17"/>
      <c r="AN12" s="17">
        <v>2.9260037567163999E-2</v>
      </c>
      <c r="AO12" s="17">
        <v>0.117982198220342</v>
      </c>
      <c r="AP12" s="17"/>
      <c r="AQ12" s="17">
        <v>3.4399390981748199E-2</v>
      </c>
      <c r="AR12" s="17">
        <v>0.109383854982986</v>
      </c>
      <c r="AS12" s="17"/>
      <c r="AT12" s="17">
        <v>6.0814494043896002E-2</v>
      </c>
      <c r="AU12" s="17">
        <v>8.9979735293780894E-2</v>
      </c>
      <c r="AV12" s="17"/>
      <c r="AW12" s="17">
        <v>7.1987851758609903E-2</v>
      </c>
      <c r="AX12" s="17">
        <v>6.3696720998584797E-2</v>
      </c>
      <c r="AY12" s="17"/>
      <c r="AZ12" s="17">
        <v>2.4396106449700999E-2</v>
      </c>
      <c r="BA12" s="17">
        <v>0.111113433333746</v>
      </c>
    </row>
    <row r="13" spans="2:53" x14ac:dyDescent="0.35">
      <c r="B13" s="18" t="s">
        <v>171</v>
      </c>
      <c r="C13" s="17">
        <v>6.2506653956007796E-2</v>
      </c>
      <c r="D13" s="17">
        <v>5.5771568188807998E-2</v>
      </c>
      <c r="E13" s="17">
        <v>6.9297974572392895E-2</v>
      </c>
      <c r="F13" s="17"/>
      <c r="G13" s="17">
        <v>0</v>
      </c>
      <c r="H13" s="17">
        <v>1.41780783624959E-2</v>
      </c>
      <c r="I13" s="17">
        <v>3.0459185458043801E-2</v>
      </c>
      <c r="J13" s="17">
        <v>7.4357517336632997E-2</v>
      </c>
      <c r="K13" s="17">
        <v>0.15665860745073901</v>
      </c>
      <c r="L13" s="17">
        <v>0.13610214472759899</v>
      </c>
      <c r="M13" s="17"/>
      <c r="N13" s="17">
        <v>4.2846537039182703E-2</v>
      </c>
      <c r="O13" s="17">
        <v>0.12534827690445399</v>
      </c>
      <c r="P13" s="17">
        <v>9.8624097451209203E-2</v>
      </c>
      <c r="Q13" s="17">
        <v>0.11469712665749</v>
      </c>
      <c r="R13" s="17"/>
      <c r="S13" s="17">
        <v>2.5585040381343301E-2</v>
      </c>
      <c r="T13" s="17">
        <v>7.1938061509176698E-2</v>
      </c>
      <c r="U13" s="17">
        <v>0.101080455620138</v>
      </c>
      <c r="V13" s="17">
        <v>8.3267344182848604E-2</v>
      </c>
      <c r="W13" s="17">
        <v>5.1253371461994698E-2</v>
      </c>
      <c r="X13" s="17">
        <v>2.3541796822772201E-2</v>
      </c>
      <c r="Y13" s="17">
        <v>7.6766376315359805E-2</v>
      </c>
      <c r="Z13" s="17">
        <v>7.9838184129496503E-2</v>
      </c>
      <c r="AA13" s="17">
        <v>6.9382501993041606E-2</v>
      </c>
      <c r="AB13" s="17"/>
      <c r="AC13" s="17">
        <v>3.32874000688844E-2</v>
      </c>
      <c r="AD13" s="17">
        <v>0.120659301806608</v>
      </c>
      <c r="AE13" s="17">
        <v>2.9078409410840202E-2</v>
      </c>
      <c r="AF13" s="17">
        <v>1.8786177832402998E-2</v>
      </c>
      <c r="AG13" s="17">
        <v>0</v>
      </c>
      <c r="AH13" s="17">
        <v>5.55701018002197E-2</v>
      </c>
      <c r="AI13" s="17">
        <v>9.5220529289023706E-2</v>
      </c>
      <c r="AJ13" s="17">
        <v>5.1321583190906503E-2</v>
      </c>
      <c r="AK13" s="17">
        <v>2.1465054706799699E-2</v>
      </c>
      <c r="AL13" s="17">
        <v>0.108578602716024</v>
      </c>
      <c r="AM13" s="17"/>
      <c r="AN13" s="17">
        <v>1.20940747390452E-2</v>
      </c>
      <c r="AO13" s="17">
        <v>0.130142344759129</v>
      </c>
      <c r="AP13" s="17"/>
      <c r="AQ13" s="17">
        <v>2.22088149537653E-2</v>
      </c>
      <c r="AR13" s="17">
        <v>0.118893332777164</v>
      </c>
      <c r="AS13" s="17"/>
      <c r="AT13" s="17">
        <v>4.8334138836381303E-2</v>
      </c>
      <c r="AU13" s="17">
        <v>0.15162780881816901</v>
      </c>
      <c r="AV13" s="17"/>
      <c r="AW13" s="17">
        <v>7.86168363691086E-2</v>
      </c>
      <c r="AX13" s="17">
        <v>4.3459533551587E-2</v>
      </c>
      <c r="AY13" s="17"/>
      <c r="AZ13" s="17">
        <v>8.4068522659446407E-3</v>
      </c>
      <c r="BA13" s="17">
        <v>0.115326156029981</v>
      </c>
    </row>
    <row r="14" spans="2:53" x14ac:dyDescent="0.35">
      <c r="B14" s="18" t="s">
        <v>69</v>
      </c>
      <c r="C14" s="19">
        <v>1.1758346821100401E-2</v>
      </c>
      <c r="D14" s="19">
        <v>7.9288660756405092E-3</v>
      </c>
      <c r="E14" s="19">
        <v>1.5598406059783999E-2</v>
      </c>
      <c r="F14" s="19"/>
      <c r="G14" s="19">
        <v>1.1240376978974599E-2</v>
      </c>
      <c r="H14" s="19">
        <v>4.4250077200758599E-3</v>
      </c>
      <c r="I14" s="19">
        <v>1.18755463502687E-2</v>
      </c>
      <c r="J14" s="19">
        <v>1.84772583868767E-3</v>
      </c>
      <c r="K14" s="19">
        <v>1.4165914357788899E-2</v>
      </c>
      <c r="L14" s="19">
        <v>5.6809347005535103E-2</v>
      </c>
      <c r="M14" s="19"/>
      <c r="N14" s="19">
        <v>7.19510204921903E-3</v>
      </c>
      <c r="O14" s="19">
        <v>2.4593923025424302E-2</v>
      </c>
      <c r="P14" s="19">
        <v>2.25514961127458E-2</v>
      </c>
      <c r="Q14" s="19">
        <v>2.28048827656336E-2</v>
      </c>
      <c r="R14" s="19"/>
      <c r="S14" s="19">
        <v>1.16241701967554E-2</v>
      </c>
      <c r="T14" s="19">
        <v>2.2104295038732898E-2</v>
      </c>
      <c r="U14" s="19">
        <v>7.6197278289039097E-3</v>
      </c>
      <c r="V14" s="19">
        <v>3.7585180206630999E-3</v>
      </c>
      <c r="W14" s="19">
        <v>1.7909073380023999E-2</v>
      </c>
      <c r="X14" s="19">
        <v>9.8216156282600296E-3</v>
      </c>
      <c r="Y14" s="19">
        <v>1.4913174898094E-2</v>
      </c>
      <c r="Z14" s="19">
        <v>0</v>
      </c>
      <c r="AA14" s="19">
        <v>8.4707712168205201E-3</v>
      </c>
      <c r="AB14" s="19"/>
      <c r="AC14" s="19">
        <v>8.0389082606741897E-3</v>
      </c>
      <c r="AD14" s="19">
        <v>1.36102791726678E-2</v>
      </c>
      <c r="AE14" s="19">
        <v>2.3517049924494399E-3</v>
      </c>
      <c r="AF14" s="19">
        <v>6.4864929110737901E-3</v>
      </c>
      <c r="AG14" s="19">
        <v>0</v>
      </c>
      <c r="AH14" s="19">
        <v>5.17161508656028E-2</v>
      </c>
      <c r="AI14" s="19">
        <v>1.1903770727728699E-2</v>
      </c>
      <c r="AJ14" s="19">
        <v>0</v>
      </c>
      <c r="AK14" s="19">
        <v>0</v>
      </c>
      <c r="AL14" s="19">
        <v>6.52465709897437E-3</v>
      </c>
      <c r="AM14" s="19"/>
      <c r="AN14" s="19">
        <v>1.0122776980651001E-3</v>
      </c>
      <c r="AO14" s="19">
        <v>2.1553110233698599E-2</v>
      </c>
      <c r="AP14" s="19"/>
      <c r="AQ14" s="19">
        <v>5.1524859591845001E-3</v>
      </c>
      <c r="AR14" s="19">
        <v>1.6583817727139901E-2</v>
      </c>
      <c r="AS14" s="19"/>
      <c r="AT14" s="19">
        <v>6.6347857498889901E-3</v>
      </c>
      <c r="AU14" s="19">
        <v>3.0360813044659301E-2</v>
      </c>
      <c r="AV14" s="19"/>
      <c r="AW14" s="19">
        <v>1.33442762393904E-2</v>
      </c>
      <c r="AX14" s="19">
        <v>8.2360501825278192E-3</v>
      </c>
      <c r="AY14" s="19"/>
      <c r="AZ14" s="19">
        <v>1.8910701047736001E-3</v>
      </c>
      <c r="BA14" s="19">
        <v>2.1392109361827501E-2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4" t="s">
        <v>172</v>
      </c>
      <c r="E2" s="30"/>
      <c r="F2" s="30"/>
      <c r="G2" s="30"/>
      <c r="H2" s="30"/>
    </row>
    <row r="6" spans="2:8" ht="50" customHeight="1" x14ac:dyDescent="0.35">
      <c r="B6" s="20" t="s">
        <v>14</v>
      </c>
      <c r="C6" s="20" t="s">
        <v>180</v>
      </c>
      <c r="D6" s="20" t="s">
        <v>181</v>
      </c>
      <c r="E6" s="20" t="s">
        <v>182</v>
      </c>
      <c r="F6" s="20" t="s">
        <v>183</v>
      </c>
      <c r="G6" s="20" t="s">
        <v>184</v>
      </c>
    </row>
    <row r="7" spans="2:8" x14ac:dyDescent="0.35">
      <c r="B7" s="18" t="s">
        <v>167</v>
      </c>
      <c r="C7" s="17">
        <v>0.23331406335705701</v>
      </c>
      <c r="D7" s="17">
        <v>0.19876462337533199</v>
      </c>
      <c r="E7" s="17">
        <v>0.18650044174206701</v>
      </c>
      <c r="F7" s="17">
        <v>0.22360056347451801</v>
      </c>
      <c r="G7" s="17">
        <v>0.20390003113268501</v>
      </c>
    </row>
    <row r="8" spans="2:8" x14ac:dyDescent="0.35">
      <c r="B8" s="18" t="s">
        <v>168</v>
      </c>
      <c r="C8" s="17">
        <v>0.35112713125838202</v>
      </c>
      <c r="D8" s="17">
        <v>0.24580017993841699</v>
      </c>
      <c r="E8" s="17">
        <v>0.25990782953073699</v>
      </c>
      <c r="F8" s="17">
        <v>0.29422719212660498</v>
      </c>
      <c r="G8" s="17">
        <v>0.26570439977114102</v>
      </c>
    </row>
    <row r="9" spans="2:8" ht="29" x14ac:dyDescent="0.35">
      <c r="B9" s="18" t="s">
        <v>169</v>
      </c>
      <c r="C9" s="17">
        <v>0.22468470872141699</v>
      </c>
      <c r="D9" s="17">
        <v>0.17041362822968001</v>
      </c>
      <c r="E9" s="17">
        <v>0.17433015524527001</v>
      </c>
      <c r="F9" s="17">
        <v>0.188448956416396</v>
      </c>
      <c r="G9" s="17">
        <v>0.17498069777917899</v>
      </c>
    </row>
    <row r="10" spans="2:8" x14ac:dyDescent="0.35">
      <c r="B10" s="18" t="s">
        <v>170</v>
      </c>
      <c r="C10" s="17">
        <v>0.10044101736566401</v>
      </c>
      <c r="D10" s="17">
        <v>0.121662052931028</v>
      </c>
      <c r="E10" s="17">
        <v>0.124290361173629</v>
      </c>
      <c r="F10" s="17">
        <v>0.11272288375131</v>
      </c>
      <c r="G10" s="17">
        <v>0.109326642902768</v>
      </c>
    </row>
    <row r="11" spans="2:8" x14ac:dyDescent="0.35">
      <c r="B11" s="18" t="s">
        <v>171</v>
      </c>
      <c r="C11" s="17">
        <v>7.9424541055409206E-2</v>
      </c>
      <c r="D11" s="17">
        <v>0.25209945346418999</v>
      </c>
      <c r="E11" s="17">
        <v>0.242716870179325</v>
      </c>
      <c r="F11" s="17">
        <v>0.16944291443499199</v>
      </c>
      <c r="G11" s="17">
        <v>0.23292777076215099</v>
      </c>
    </row>
    <row r="12" spans="2:8" x14ac:dyDescent="0.35">
      <c r="B12" s="18" t="s">
        <v>69</v>
      </c>
      <c r="C12" s="17">
        <v>1.10085382420704E-2</v>
      </c>
      <c r="D12" s="17">
        <v>1.1260062061353099E-2</v>
      </c>
      <c r="E12" s="17">
        <v>1.2254342128971101E-2</v>
      </c>
      <c r="F12" s="17">
        <v>1.1557489796179699E-2</v>
      </c>
      <c r="G12" s="17">
        <v>1.3160457652076E-2</v>
      </c>
    </row>
    <row r="13" spans="2:8" x14ac:dyDescent="0.35">
      <c r="B13" s="16"/>
      <c r="C13" s="16"/>
      <c r="D13" s="16"/>
      <c r="E13" s="16"/>
      <c r="F13" s="16"/>
      <c r="G13" s="16"/>
    </row>
    <row r="14" spans="2:8" x14ac:dyDescent="0.35">
      <c r="B14" t="s">
        <v>73</v>
      </c>
    </row>
    <row r="15" spans="2:8" x14ac:dyDescent="0.35">
      <c r="B15" t="s">
        <v>74</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185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0.23331406335705701</v>
      </c>
      <c r="D9" s="17">
        <v>0.23181577877717499</v>
      </c>
      <c r="E9" s="17">
        <v>0.235022252078917</v>
      </c>
      <c r="F9" s="17"/>
      <c r="G9" s="17">
        <v>0.23503161364123701</v>
      </c>
      <c r="H9" s="17">
        <v>0.29529682578029298</v>
      </c>
      <c r="I9" s="17">
        <v>0.30291002311462201</v>
      </c>
      <c r="J9" s="17">
        <v>0.21985451293946601</v>
      </c>
      <c r="K9" s="17">
        <v>0.12105451963963</v>
      </c>
      <c r="L9" s="17">
        <v>6.4392866908071306E-2</v>
      </c>
      <c r="M9" s="17"/>
      <c r="N9" s="17">
        <v>0.24829353401350701</v>
      </c>
      <c r="O9" s="17">
        <v>0.16382877772419499</v>
      </c>
      <c r="P9" s="17">
        <v>0.189224883685298</v>
      </c>
      <c r="Q9" s="17">
        <v>0.28805379299934702</v>
      </c>
      <c r="R9" s="17"/>
      <c r="S9" s="17">
        <v>0.250761685457562</v>
      </c>
      <c r="T9" s="17">
        <v>0.17749734227665001</v>
      </c>
      <c r="U9" s="17">
        <v>0.26273179243578898</v>
      </c>
      <c r="V9" s="17">
        <v>0.215685397788966</v>
      </c>
      <c r="W9" s="17">
        <v>0.245266133694691</v>
      </c>
      <c r="X9" s="17">
        <v>0.28797343248395602</v>
      </c>
      <c r="Y9" s="17">
        <v>0.19827229043064901</v>
      </c>
      <c r="Z9" s="17">
        <v>0.31410674525646198</v>
      </c>
      <c r="AA9" s="17">
        <v>0.21836431550808899</v>
      </c>
      <c r="AB9" s="17"/>
      <c r="AC9" s="17">
        <v>0.22493660588022399</v>
      </c>
      <c r="AD9" s="17">
        <v>0.15033782733832199</v>
      </c>
      <c r="AE9" s="17">
        <v>0.32372071085033599</v>
      </c>
      <c r="AF9" s="17">
        <v>0.34543117071740298</v>
      </c>
      <c r="AG9" s="17">
        <v>0.22232488247576601</v>
      </c>
      <c r="AH9" s="17">
        <v>0.194458697005678</v>
      </c>
      <c r="AI9" s="17">
        <v>0.16513868460975301</v>
      </c>
      <c r="AJ9" s="17">
        <v>0.21769512556454901</v>
      </c>
      <c r="AK9" s="17">
        <v>0.204103392047701</v>
      </c>
      <c r="AL9" s="17">
        <v>0.17860894448481199</v>
      </c>
      <c r="AM9" s="17"/>
      <c r="AN9" s="17">
        <v>0.29108931647060299</v>
      </c>
      <c r="AO9" s="17">
        <v>0.16601389331081501</v>
      </c>
      <c r="AP9" s="17"/>
      <c r="AQ9" s="17">
        <v>0.28906609399873801</v>
      </c>
      <c r="AR9" s="17">
        <v>0.15806696990014099</v>
      </c>
      <c r="AS9" s="17"/>
      <c r="AT9" s="17">
        <v>0.25292998634499902</v>
      </c>
      <c r="AU9" s="17">
        <v>0.117544054982313</v>
      </c>
      <c r="AV9" s="17"/>
      <c r="AW9" s="17">
        <v>0.24370170000521901</v>
      </c>
      <c r="AX9" s="17">
        <v>0.22231902134953199</v>
      </c>
      <c r="AY9" s="17"/>
      <c r="AZ9" s="17">
        <v>0.33456633203679398</v>
      </c>
      <c r="BA9" s="17">
        <v>0.13445798166265399</v>
      </c>
    </row>
    <row r="10" spans="2:53" x14ac:dyDescent="0.35">
      <c r="B10" s="18" t="s">
        <v>168</v>
      </c>
      <c r="C10" s="17">
        <v>0.35112713125838202</v>
      </c>
      <c r="D10" s="17">
        <v>0.35607164552466603</v>
      </c>
      <c r="E10" s="17">
        <v>0.34595905715070802</v>
      </c>
      <c r="F10" s="17"/>
      <c r="G10" s="17">
        <v>0.409182823172904</v>
      </c>
      <c r="H10" s="17">
        <v>0.388888367331023</v>
      </c>
      <c r="I10" s="17">
        <v>0.40015158768866299</v>
      </c>
      <c r="J10" s="17">
        <v>0.34575125639910198</v>
      </c>
      <c r="K10" s="17">
        <v>0.26475834407216697</v>
      </c>
      <c r="L10" s="17">
        <v>0.214476375355834</v>
      </c>
      <c r="M10" s="17"/>
      <c r="N10" s="17">
        <v>0.37303097799094498</v>
      </c>
      <c r="O10" s="17">
        <v>0.32559696188078002</v>
      </c>
      <c r="P10" s="17">
        <v>0.27114380350550099</v>
      </c>
      <c r="Q10" s="17">
        <v>0.28416550178199201</v>
      </c>
      <c r="R10" s="17"/>
      <c r="S10" s="17">
        <v>0.362832007328593</v>
      </c>
      <c r="T10" s="17">
        <v>0.34923566327980499</v>
      </c>
      <c r="U10" s="17">
        <v>0.30285441963587201</v>
      </c>
      <c r="V10" s="17">
        <v>0.35352374848661899</v>
      </c>
      <c r="W10" s="17">
        <v>0.42452793362657198</v>
      </c>
      <c r="X10" s="17">
        <v>0.33333333748584498</v>
      </c>
      <c r="Y10" s="17">
        <v>0.337055349041809</v>
      </c>
      <c r="Z10" s="17">
        <v>0.35419547988653399</v>
      </c>
      <c r="AA10" s="17">
        <v>0.346653094680206</v>
      </c>
      <c r="AB10" s="17"/>
      <c r="AC10" s="17">
        <v>0.372210889672134</v>
      </c>
      <c r="AD10" s="17">
        <v>0.27833058203365602</v>
      </c>
      <c r="AE10" s="17">
        <v>0.36936168067931602</v>
      </c>
      <c r="AF10" s="17">
        <v>0.39114899909172302</v>
      </c>
      <c r="AG10" s="17">
        <v>0.30479234626097101</v>
      </c>
      <c r="AH10" s="17">
        <v>0.472389747969027</v>
      </c>
      <c r="AI10" s="17">
        <v>0.31606704111345701</v>
      </c>
      <c r="AJ10" s="17">
        <v>0.319588891369332</v>
      </c>
      <c r="AK10" s="17">
        <v>0.34657550534639903</v>
      </c>
      <c r="AL10" s="17">
        <v>0.34581084624918101</v>
      </c>
      <c r="AM10" s="17"/>
      <c r="AN10" s="17">
        <v>0.39705876289451902</v>
      </c>
      <c r="AO10" s="17">
        <v>0.28952772639077501</v>
      </c>
      <c r="AP10" s="17"/>
      <c r="AQ10" s="17">
        <v>0.39778400190059998</v>
      </c>
      <c r="AR10" s="17">
        <v>0.29069086399948602</v>
      </c>
      <c r="AS10" s="17"/>
      <c r="AT10" s="17">
        <v>0.35986125754891501</v>
      </c>
      <c r="AU10" s="17">
        <v>0.298150285139545</v>
      </c>
      <c r="AV10" s="17"/>
      <c r="AW10" s="17">
        <v>0.36188816713001498</v>
      </c>
      <c r="AX10" s="17">
        <v>0.33746013938587399</v>
      </c>
      <c r="AY10" s="17"/>
      <c r="AZ10" s="17">
        <v>0.41344644732961799</v>
      </c>
      <c r="BA10" s="17">
        <v>0.29028263383616998</v>
      </c>
    </row>
    <row r="11" spans="2:53" ht="29" x14ac:dyDescent="0.35">
      <c r="B11" s="18" t="s">
        <v>169</v>
      </c>
      <c r="C11" s="17">
        <v>0.22468470872141699</v>
      </c>
      <c r="D11" s="17">
        <v>0.234855787743529</v>
      </c>
      <c r="E11" s="17">
        <v>0.21471577051783999</v>
      </c>
      <c r="F11" s="17"/>
      <c r="G11" s="17">
        <v>0.23690313092967599</v>
      </c>
      <c r="H11" s="17">
        <v>0.202490096268342</v>
      </c>
      <c r="I11" s="17">
        <v>0.1866088688574</v>
      </c>
      <c r="J11" s="17">
        <v>0.23225082554842499</v>
      </c>
      <c r="K11" s="17">
        <v>0.28476482015129301</v>
      </c>
      <c r="L11" s="17">
        <v>0.27715743761312001</v>
      </c>
      <c r="M11" s="17"/>
      <c r="N11" s="17">
        <v>0.22304034885903201</v>
      </c>
      <c r="O11" s="17">
        <v>0.24881591409644699</v>
      </c>
      <c r="P11" s="17">
        <v>0.21979291823834099</v>
      </c>
      <c r="Q11" s="17">
        <v>0.18265830512904499</v>
      </c>
      <c r="R11" s="17"/>
      <c r="S11" s="17">
        <v>0.239817531092819</v>
      </c>
      <c r="T11" s="17">
        <v>0.24934654171822199</v>
      </c>
      <c r="U11" s="17">
        <v>0.22743102206375801</v>
      </c>
      <c r="V11" s="17">
        <v>0.209540167888566</v>
      </c>
      <c r="W11" s="17">
        <v>0.17380090706824899</v>
      </c>
      <c r="X11" s="17">
        <v>0.207827213050058</v>
      </c>
      <c r="Y11" s="17">
        <v>0.28995183265066299</v>
      </c>
      <c r="Z11" s="17">
        <v>0.12804385448240799</v>
      </c>
      <c r="AA11" s="17">
        <v>0.22159697411165999</v>
      </c>
      <c r="AB11" s="17"/>
      <c r="AC11" s="17">
        <v>0.26204768945824802</v>
      </c>
      <c r="AD11" s="17">
        <v>0.20980181622902599</v>
      </c>
      <c r="AE11" s="17">
        <v>0.22334271084073401</v>
      </c>
      <c r="AF11" s="17">
        <v>0.178722227824198</v>
      </c>
      <c r="AG11" s="17">
        <v>0.23760841711648001</v>
      </c>
      <c r="AH11" s="17">
        <v>0.180439663098696</v>
      </c>
      <c r="AI11" s="17">
        <v>0.27256463563774003</v>
      </c>
      <c r="AJ11" s="17">
        <v>0.291931511627191</v>
      </c>
      <c r="AK11" s="17">
        <v>0.17194987907027301</v>
      </c>
      <c r="AL11" s="17">
        <v>0.20769957564740801</v>
      </c>
      <c r="AM11" s="17"/>
      <c r="AN11" s="17">
        <v>0.20877717941087001</v>
      </c>
      <c r="AO11" s="17">
        <v>0.24531819671543001</v>
      </c>
      <c r="AP11" s="17"/>
      <c r="AQ11" s="17">
        <v>0.196125123110553</v>
      </c>
      <c r="AR11" s="17">
        <v>0.25876713521682299</v>
      </c>
      <c r="AS11" s="17"/>
      <c r="AT11" s="17">
        <v>0.21300096335006799</v>
      </c>
      <c r="AU11" s="17">
        <v>0.30025528213173103</v>
      </c>
      <c r="AV11" s="17"/>
      <c r="AW11" s="17">
        <v>0.20303466195228301</v>
      </c>
      <c r="AX11" s="17">
        <v>0.25179354749133598</v>
      </c>
      <c r="AY11" s="17"/>
      <c r="AZ11" s="17">
        <v>0.17412298072583099</v>
      </c>
      <c r="BA11" s="17">
        <v>0.27404986743358001</v>
      </c>
    </row>
    <row r="12" spans="2:53" x14ac:dyDescent="0.35">
      <c r="B12" s="18" t="s">
        <v>170</v>
      </c>
      <c r="C12" s="17">
        <v>0.10044101736566401</v>
      </c>
      <c r="D12" s="17">
        <v>9.7284612816475005E-2</v>
      </c>
      <c r="E12" s="17">
        <v>0.103327577620124</v>
      </c>
      <c r="F12" s="17"/>
      <c r="G12" s="17">
        <v>8.3153364572312094E-2</v>
      </c>
      <c r="H12" s="17">
        <v>7.0626495678346501E-2</v>
      </c>
      <c r="I12" s="17">
        <v>6.12003346093297E-2</v>
      </c>
      <c r="J12" s="17">
        <v>0.102064843549886</v>
      </c>
      <c r="K12" s="17">
        <v>0.176334487329808</v>
      </c>
      <c r="L12" s="17">
        <v>0.184081216852191</v>
      </c>
      <c r="M12" s="17"/>
      <c r="N12" s="17">
        <v>9.4298215868627799E-2</v>
      </c>
      <c r="O12" s="17">
        <v>0.12221797858312</v>
      </c>
      <c r="P12" s="17">
        <v>0.120922474704655</v>
      </c>
      <c r="Q12" s="17">
        <v>0.101207131404393</v>
      </c>
      <c r="R12" s="17"/>
      <c r="S12" s="17">
        <v>9.8554072515929098E-2</v>
      </c>
      <c r="T12" s="17">
        <v>0.10896992504344399</v>
      </c>
      <c r="U12" s="17">
        <v>5.7966484460670098E-2</v>
      </c>
      <c r="V12" s="17">
        <v>0.13812832860673999</v>
      </c>
      <c r="W12" s="17">
        <v>8.0334231453439098E-2</v>
      </c>
      <c r="X12" s="17">
        <v>0.103988800923493</v>
      </c>
      <c r="Y12" s="17">
        <v>8.7278530374388097E-2</v>
      </c>
      <c r="Z12" s="17">
        <v>0.110792114395053</v>
      </c>
      <c r="AA12" s="17">
        <v>0.110249734764662</v>
      </c>
      <c r="AB12" s="17"/>
      <c r="AC12" s="17">
        <v>6.7354230676246102E-2</v>
      </c>
      <c r="AD12" s="17">
        <v>0.18224356141326001</v>
      </c>
      <c r="AE12" s="17">
        <v>4.0541532951193102E-2</v>
      </c>
      <c r="AF12" s="17">
        <v>4.43436978647858E-2</v>
      </c>
      <c r="AG12" s="17">
        <v>0.20615468869645401</v>
      </c>
      <c r="AH12" s="17">
        <v>6.2448838736703802E-2</v>
      </c>
      <c r="AI12" s="17">
        <v>0.12670626224953299</v>
      </c>
      <c r="AJ12" s="17">
        <v>0.118698058267319</v>
      </c>
      <c r="AK12" s="17">
        <v>0.17837894069965801</v>
      </c>
      <c r="AL12" s="17">
        <v>0.16622998545825199</v>
      </c>
      <c r="AM12" s="17"/>
      <c r="AN12" s="17">
        <v>7.1066289232921701E-2</v>
      </c>
      <c r="AO12" s="17">
        <v>0.13763265619549001</v>
      </c>
      <c r="AP12" s="17"/>
      <c r="AQ12" s="17">
        <v>7.0998709254513404E-2</v>
      </c>
      <c r="AR12" s="17">
        <v>0.141069028234351</v>
      </c>
      <c r="AS12" s="17"/>
      <c r="AT12" s="17">
        <v>9.8396564226071598E-2</v>
      </c>
      <c r="AU12" s="17">
        <v>0.12258011058591201</v>
      </c>
      <c r="AV12" s="17"/>
      <c r="AW12" s="17">
        <v>0.101403818805129</v>
      </c>
      <c r="AX12" s="17">
        <v>9.8518655872975994E-2</v>
      </c>
      <c r="AY12" s="17"/>
      <c r="AZ12" s="17">
        <v>5.65006667109519E-2</v>
      </c>
      <c r="BA12" s="17">
        <v>0.143341497035333</v>
      </c>
    </row>
    <row r="13" spans="2:53" x14ac:dyDescent="0.35">
      <c r="B13" s="18" t="s">
        <v>171</v>
      </c>
      <c r="C13" s="17">
        <v>7.9424541055409206E-2</v>
      </c>
      <c r="D13" s="17">
        <v>6.9484745822064403E-2</v>
      </c>
      <c r="E13" s="17">
        <v>8.9435791491984301E-2</v>
      </c>
      <c r="F13" s="17"/>
      <c r="G13" s="17">
        <v>1.6180491953308802E-2</v>
      </c>
      <c r="H13" s="17">
        <v>3.4274597277105801E-2</v>
      </c>
      <c r="I13" s="17">
        <v>4.42243649913013E-2</v>
      </c>
      <c r="J13" s="17">
        <v>9.0074709328998706E-2</v>
      </c>
      <c r="K13" s="17">
        <v>0.13401192820133001</v>
      </c>
      <c r="L13" s="17">
        <v>0.237940693105305</v>
      </c>
      <c r="M13" s="17"/>
      <c r="N13" s="17">
        <v>5.6008057398413601E-2</v>
      </c>
      <c r="O13" s="17">
        <v>0.11961181869665199</v>
      </c>
      <c r="P13" s="17">
        <v>0.17353519758112601</v>
      </c>
      <c r="Q13" s="17">
        <v>0.110945180302223</v>
      </c>
      <c r="R13" s="17"/>
      <c r="S13" s="17">
        <v>2.7862409327619901E-2</v>
      </c>
      <c r="T13" s="17">
        <v>9.9845242522696706E-2</v>
      </c>
      <c r="U13" s="17">
        <v>0.13898562536658399</v>
      </c>
      <c r="V13" s="17">
        <v>7.5605321187782099E-2</v>
      </c>
      <c r="W13" s="17">
        <v>6.93335081504593E-2</v>
      </c>
      <c r="X13" s="17">
        <v>5.7055600428387997E-2</v>
      </c>
      <c r="Y13" s="17">
        <v>7.67663765302882E-2</v>
      </c>
      <c r="Z13" s="17">
        <v>8.4066294994493598E-2</v>
      </c>
      <c r="AA13" s="17">
        <v>9.9773513824707505E-2</v>
      </c>
      <c r="AB13" s="17"/>
      <c r="AC13" s="17">
        <v>5.6750403879206997E-2</v>
      </c>
      <c r="AD13" s="17">
        <v>0.16610994443066901</v>
      </c>
      <c r="AE13" s="17">
        <v>4.0681659685972003E-2</v>
      </c>
      <c r="AF13" s="17">
        <v>3.6778605488545703E-2</v>
      </c>
      <c r="AG13" s="17">
        <v>2.9119665450328801E-2</v>
      </c>
      <c r="AH13" s="17">
        <v>2.5888227948067701E-2</v>
      </c>
      <c r="AI13" s="17">
        <v>0.105707096107095</v>
      </c>
      <c r="AJ13" s="17">
        <v>5.2086413171610099E-2</v>
      </c>
      <c r="AK13" s="17">
        <v>8.3668161088857704E-2</v>
      </c>
      <c r="AL13" s="17">
        <v>9.4428150718106105E-2</v>
      </c>
      <c r="AM13" s="17"/>
      <c r="AN13" s="17">
        <v>2.87020101257267E-2</v>
      </c>
      <c r="AO13" s="17">
        <v>0.14508628433212101</v>
      </c>
      <c r="AP13" s="17"/>
      <c r="AQ13" s="17">
        <v>4.0048112437730203E-2</v>
      </c>
      <c r="AR13" s="17">
        <v>0.13593952659706601</v>
      </c>
      <c r="AS13" s="17"/>
      <c r="AT13" s="17">
        <v>6.8180386687653402E-2</v>
      </c>
      <c r="AU13" s="17">
        <v>0.13728006686594299</v>
      </c>
      <c r="AV13" s="17"/>
      <c r="AW13" s="17">
        <v>7.9888091968165501E-2</v>
      </c>
      <c r="AX13" s="17">
        <v>7.7709210557151298E-2</v>
      </c>
      <c r="AY13" s="17"/>
      <c r="AZ13" s="17">
        <v>1.8125084021102501E-2</v>
      </c>
      <c r="BA13" s="17">
        <v>0.13927331492904299</v>
      </c>
    </row>
    <row r="14" spans="2:53" x14ac:dyDescent="0.35">
      <c r="B14" s="18" t="s">
        <v>69</v>
      </c>
      <c r="C14" s="19">
        <v>1.10085382420704E-2</v>
      </c>
      <c r="D14" s="19">
        <v>1.0487429316091401E-2</v>
      </c>
      <c r="E14" s="19">
        <v>1.15395511404273E-2</v>
      </c>
      <c r="F14" s="19"/>
      <c r="G14" s="19">
        <v>1.95485757305622E-2</v>
      </c>
      <c r="H14" s="19">
        <v>8.4236176648904496E-3</v>
      </c>
      <c r="I14" s="19">
        <v>4.9048207386841397E-3</v>
      </c>
      <c r="J14" s="19">
        <v>1.00038522341219E-2</v>
      </c>
      <c r="K14" s="19">
        <v>1.9075900605771998E-2</v>
      </c>
      <c r="L14" s="19">
        <v>2.1951410165478299E-2</v>
      </c>
      <c r="M14" s="19"/>
      <c r="N14" s="19">
        <v>5.3288658694748796E-3</v>
      </c>
      <c r="O14" s="19">
        <v>1.9928549018806901E-2</v>
      </c>
      <c r="P14" s="19">
        <v>2.5380722285078601E-2</v>
      </c>
      <c r="Q14" s="19">
        <v>3.2970088382999002E-2</v>
      </c>
      <c r="R14" s="19"/>
      <c r="S14" s="19">
        <v>2.0172294277477298E-2</v>
      </c>
      <c r="T14" s="19">
        <v>1.51052851591827E-2</v>
      </c>
      <c r="U14" s="19">
        <v>1.0030656037326099E-2</v>
      </c>
      <c r="V14" s="19">
        <v>7.5170360413262102E-3</v>
      </c>
      <c r="W14" s="19">
        <v>6.7372860065897698E-3</v>
      </c>
      <c r="X14" s="19">
        <v>9.8216156282600296E-3</v>
      </c>
      <c r="Y14" s="19">
        <v>1.06756209722032E-2</v>
      </c>
      <c r="Z14" s="19">
        <v>8.7955109850501208E-3</v>
      </c>
      <c r="AA14" s="19">
        <v>3.36236711067526E-3</v>
      </c>
      <c r="AB14" s="19"/>
      <c r="AC14" s="19">
        <v>1.6700180433939799E-2</v>
      </c>
      <c r="AD14" s="19">
        <v>1.31762685550671E-2</v>
      </c>
      <c r="AE14" s="19">
        <v>2.3517049924494399E-3</v>
      </c>
      <c r="AF14" s="19">
        <v>3.5752990133449199E-3</v>
      </c>
      <c r="AG14" s="19">
        <v>0</v>
      </c>
      <c r="AH14" s="19">
        <v>6.4374825241827902E-2</v>
      </c>
      <c r="AI14" s="19">
        <v>1.3816280282421999E-2</v>
      </c>
      <c r="AJ14" s="19">
        <v>0</v>
      </c>
      <c r="AK14" s="19">
        <v>1.53241217471108E-2</v>
      </c>
      <c r="AL14" s="19">
        <v>7.2224974422416604E-3</v>
      </c>
      <c r="AM14" s="19"/>
      <c r="AN14" s="19">
        <v>3.3064418653605899E-3</v>
      </c>
      <c r="AO14" s="19">
        <v>1.6421243055369902E-2</v>
      </c>
      <c r="AP14" s="19"/>
      <c r="AQ14" s="19">
        <v>5.97795929786556E-3</v>
      </c>
      <c r="AR14" s="19">
        <v>1.54664760521343E-2</v>
      </c>
      <c r="AS14" s="19"/>
      <c r="AT14" s="19">
        <v>7.6308418422935597E-3</v>
      </c>
      <c r="AU14" s="19">
        <v>2.4190200294555601E-2</v>
      </c>
      <c r="AV14" s="19"/>
      <c r="AW14" s="19">
        <v>1.00835601391883E-2</v>
      </c>
      <c r="AX14" s="19">
        <v>1.21994253431311E-2</v>
      </c>
      <c r="AY14" s="19"/>
      <c r="AZ14" s="19">
        <v>3.23848917570185E-3</v>
      </c>
      <c r="BA14" s="19">
        <v>1.8594705103220002E-2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186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0.19876462337533199</v>
      </c>
      <c r="D9" s="17">
        <v>0.218114841000418</v>
      </c>
      <c r="E9" s="17">
        <v>0.179593227363438</v>
      </c>
      <c r="F9" s="17"/>
      <c r="G9" s="17">
        <v>0.25790216011382</v>
      </c>
      <c r="H9" s="17">
        <v>0.297548327819259</v>
      </c>
      <c r="I9" s="17">
        <v>0.27409914205260699</v>
      </c>
      <c r="J9" s="17">
        <v>0.15085857177739301</v>
      </c>
      <c r="K9" s="17">
        <v>6.2559634579543402E-2</v>
      </c>
      <c r="L9" s="17">
        <v>1.48439205566963E-2</v>
      </c>
      <c r="M9" s="17"/>
      <c r="N9" s="17">
        <v>0.21868780941184601</v>
      </c>
      <c r="O9" s="17">
        <v>0.117663013317825</v>
      </c>
      <c r="P9" s="17">
        <v>0.16976587278459501</v>
      </c>
      <c r="Q9" s="17">
        <v>0.15713852041330401</v>
      </c>
      <c r="R9" s="17"/>
      <c r="S9" s="17">
        <v>0.25451774647047698</v>
      </c>
      <c r="T9" s="17">
        <v>0.15530419128102199</v>
      </c>
      <c r="U9" s="17">
        <v>0.18171265017316199</v>
      </c>
      <c r="V9" s="17">
        <v>0.23628475373872701</v>
      </c>
      <c r="W9" s="17">
        <v>0.20288176629768001</v>
      </c>
      <c r="X9" s="17">
        <v>0.209550914513047</v>
      </c>
      <c r="Y9" s="17">
        <v>0.19167074812250701</v>
      </c>
      <c r="Z9" s="17">
        <v>0.26978989238908302</v>
      </c>
      <c r="AA9" s="17">
        <v>0.13191056198032799</v>
      </c>
      <c r="AB9" s="17"/>
      <c r="AC9" s="17">
        <v>0.16339952388148901</v>
      </c>
      <c r="AD9" s="17">
        <v>0.11012625873505801</v>
      </c>
      <c r="AE9" s="17">
        <v>0.186987585336333</v>
      </c>
      <c r="AF9" s="17">
        <v>0.27681852129547302</v>
      </c>
      <c r="AG9" s="17">
        <v>0.21139337231199401</v>
      </c>
      <c r="AH9" s="17">
        <v>0.149016023068718</v>
      </c>
      <c r="AI9" s="17">
        <v>0.150062028794929</v>
      </c>
      <c r="AJ9" s="17">
        <v>0.25665735086459401</v>
      </c>
      <c r="AK9" s="17">
        <v>0.31055135749072599</v>
      </c>
      <c r="AL9" s="17">
        <v>0.16809944334215801</v>
      </c>
      <c r="AM9" s="17"/>
      <c r="AN9" s="17">
        <v>0.30061429047847898</v>
      </c>
      <c r="AO9" s="17">
        <v>7.5773002238070902E-2</v>
      </c>
      <c r="AP9" s="17"/>
      <c r="AQ9" s="17">
        <v>0.26583954244883401</v>
      </c>
      <c r="AR9" s="17">
        <v>0.107852941808742</v>
      </c>
      <c r="AS9" s="17"/>
      <c r="AT9" s="17">
        <v>0.216785897547456</v>
      </c>
      <c r="AU9" s="17">
        <v>9.3544765960732107E-2</v>
      </c>
      <c r="AV9" s="17"/>
      <c r="AW9" s="17">
        <v>0.215191630066566</v>
      </c>
      <c r="AX9" s="17">
        <v>0.17886909119164501</v>
      </c>
      <c r="AY9" s="17"/>
      <c r="AZ9" s="17">
        <v>0.34666477479421498</v>
      </c>
      <c r="BA9" s="17">
        <v>5.4364605065366597E-2</v>
      </c>
    </row>
    <row r="10" spans="2:53" x14ac:dyDescent="0.35">
      <c r="B10" s="18" t="s">
        <v>168</v>
      </c>
      <c r="C10" s="17">
        <v>0.24580017993841699</v>
      </c>
      <c r="D10" s="17">
        <v>0.24644170522835601</v>
      </c>
      <c r="E10" s="17">
        <v>0.24484033591339199</v>
      </c>
      <c r="F10" s="17"/>
      <c r="G10" s="17">
        <v>0.305709117962639</v>
      </c>
      <c r="H10" s="17">
        <v>0.33554107442300302</v>
      </c>
      <c r="I10" s="17">
        <v>0.28259951850388698</v>
      </c>
      <c r="J10" s="17">
        <v>0.245000273734825</v>
      </c>
      <c r="K10" s="17">
        <v>0.13010573366484701</v>
      </c>
      <c r="L10" s="17">
        <v>4.88351285215941E-2</v>
      </c>
      <c r="M10" s="17"/>
      <c r="N10" s="17">
        <v>0.26602340051027301</v>
      </c>
      <c r="O10" s="17">
        <v>0.210011606239521</v>
      </c>
      <c r="P10" s="17">
        <v>0.17438972559296501</v>
      </c>
      <c r="Q10" s="17">
        <v>0.20683770303137999</v>
      </c>
      <c r="R10" s="17"/>
      <c r="S10" s="17">
        <v>0.25673578426571803</v>
      </c>
      <c r="T10" s="17">
        <v>0.20221546860602399</v>
      </c>
      <c r="U10" s="17">
        <v>0.15924040950349899</v>
      </c>
      <c r="V10" s="17">
        <v>0.24936707364716101</v>
      </c>
      <c r="W10" s="17">
        <v>0.30129613917227799</v>
      </c>
      <c r="X10" s="17">
        <v>0.28062746350932599</v>
      </c>
      <c r="Y10" s="17">
        <v>0.20267331667149199</v>
      </c>
      <c r="Z10" s="17">
        <v>0.30953934969907199</v>
      </c>
      <c r="AA10" s="17">
        <v>0.29285522152973398</v>
      </c>
      <c r="AB10" s="17"/>
      <c r="AC10" s="17">
        <v>0.22860636360575801</v>
      </c>
      <c r="AD10" s="17">
        <v>0.247988383836308</v>
      </c>
      <c r="AE10" s="17">
        <v>0.288400980442375</v>
      </c>
      <c r="AF10" s="17">
        <v>0.329778871341465</v>
      </c>
      <c r="AG10" s="17">
        <v>0.45913437547062802</v>
      </c>
      <c r="AH10" s="17">
        <v>0.27522395274760603</v>
      </c>
      <c r="AI10" s="17">
        <v>0.172680198225868</v>
      </c>
      <c r="AJ10" s="17">
        <v>0.200658973198897</v>
      </c>
      <c r="AK10" s="17">
        <v>0.31250676749631301</v>
      </c>
      <c r="AL10" s="17">
        <v>0.154965526689474</v>
      </c>
      <c r="AM10" s="17"/>
      <c r="AN10" s="17">
        <v>0.33035815538683899</v>
      </c>
      <c r="AO10" s="17">
        <v>0.13526902701235799</v>
      </c>
      <c r="AP10" s="17"/>
      <c r="AQ10" s="17">
        <v>0.30707753640532098</v>
      </c>
      <c r="AR10" s="17">
        <v>0.16202099328599701</v>
      </c>
      <c r="AS10" s="17"/>
      <c r="AT10" s="17">
        <v>0.25806136170016403</v>
      </c>
      <c r="AU10" s="17">
        <v>0.17853562816711799</v>
      </c>
      <c r="AV10" s="17"/>
      <c r="AW10" s="17">
        <v>0.25730368119262698</v>
      </c>
      <c r="AX10" s="17">
        <v>0.233540206373404</v>
      </c>
      <c r="AY10" s="17"/>
      <c r="AZ10" s="17">
        <v>0.334861024311504</v>
      </c>
      <c r="BA10" s="17">
        <v>0.158847006227649</v>
      </c>
    </row>
    <row r="11" spans="2:53" ht="29" x14ac:dyDescent="0.35">
      <c r="B11" s="18" t="s">
        <v>169</v>
      </c>
      <c r="C11" s="17">
        <v>0.17041362822968001</v>
      </c>
      <c r="D11" s="17">
        <v>0.18371707143070001</v>
      </c>
      <c r="E11" s="17">
        <v>0.15726350018407001</v>
      </c>
      <c r="F11" s="17"/>
      <c r="G11" s="17">
        <v>0.251503360131555</v>
      </c>
      <c r="H11" s="17">
        <v>0.17028047479206301</v>
      </c>
      <c r="I11" s="17">
        <v>0.198678307752438</v>
      </c>
      <c r="J11" s="17">
        <v>0.15578081542493299</v>
      </c>
      <c r="K11" s="17">
        <v>0.13771208531005999</v>
      </c>
      <c r="L11" s="17">
        <v>0.12298698483871399</v>
      </c>
      <c r="M11" s="17"/>
      <c r="N11" s="17">
        <v>0.174247930233936</v>
      </c>
      <c r="O11" s="17">
        <v>0.16609936053826799</v>
      </c>
      <c r="P11" s="17">
        <v>0.16047932123684799</v>
      </c>
      <c r="Q11" s="17">
        <v>0.14394123161654701</v>
      </c>
      <c r="R11" s="17"/>
      <c r="S11" s="17">
        <v>0.17178852640881101</v>
      </c>
      <c r="T11" s="17">
        <v>0.16708767745436101</v>
      </c>
      <c r="U11" s="17">
        <v>0.110917641363121</v>
      </c>
      <c r="V11" s="17">
        <v>0.18127878458579799</v>
      </c>
      <c r="W11" s="17">
        <v>0.20552668123588599</v>
      </c>
      <c r="X11" s="17">
        <v>0.16823997765847201</v>
      </c>
      <c r="Y11" s="17">
        <v>0.17472053889536299</v>
      </c>
      <c r="Z11" s="17">
        <v>0.18606290358553701</v>
      </c>
      <c r="AA11" s="17">
        <v>0.17736737146576001</v>
      </c>
      <c r="AB11" s="17"/>
      <c r="AC11" s="17">
        <v>0.16023321575918201</v>
      </c>
      <c r="AD11" s="17">
        <v>0.12573966420450999</v>
      </c>
      <c r="AE11" s="17">
        <v>0.195140426089183</v>
      </c>
      <c r="AF11" s="17">
        <v>0.21601418696302699</v>
      </c>
      <c r="AG11" s="17">
        <v>6.6431991341848004E-2</v>
      </c>
      <c r="AH11" s="17">
        <v>0.27890766153777902</v>
      </c>
      <c r="AI11" s="17">
        <v>0.156353200568037</v>
      </c>
      <c r="AJ11" s="17">
        <v>0.22280063631139299</v>
      </c>
      <c r="AK11" s="17">
        <v>0.12781129766739499</v>
      </c>
      <c r="AL11" s="17">
        <v>0.20234880975432501</v>
      </c>
      <c r="AM11" s="17"/>
      <c r="AN11" s="17">
        <v>0.19043790844048999</v>
      </c>
      <c r="AO11" s="17">
        <v>0.13894278593068499</v>
      </c>
      <c r="AP11" s="17"/>
      <c r="AQ11" s="17">
        <v>0.192965230186808</v>
      </c>
      <c r="AR11" s="17">
        <v>0.139202860430651</v>
      </c>
      <c r="AS11" s="17"/>
      <c r="AT11" s="17">
        <v>0.17724312355890201</v>
      </c>
      <c r="AU11" s="17">
        <v>0.13878620784514101</v>
      </c>
      <c r="AV11" s="17"/>
      <c r="AW11" s="17">
        <v>0.15979928520389899</v>
      </c>
      <c r="AX11" s="17">
        <v>0.18313247499892099</v>
      </c>
      <c r="AY11" s="17"/>
      <c r="AZ11" s="17">
        <v>0.19413017055866999</v>
      </c>
      <c r="BA11" s="17">
        <v>0.147258350065995</v>
      </c>
    </row>
    <row r="12" spans="2:53" x14ac:dyDescent="0.35">
      <c r="B12" s="18" t="s">
        <v>170</v>
      </c>
      <c r="C12" s="17">
        <v>0.121662052931028</v>
      </c>
      <c r="D12" s="17">
        <v>0.130256931184176</v>
      </c>
      <c r="E12" s="17">
        <v>0.11317662973852299</v>
      </c>
      <c r="F12" s="17"/>
      <c r="G12" s="17">
        <v>9.0312951848871795E-2</v>
      </c>
      <c r="H12" s="17">
        <v>7.09623084161881E-2</v>
      </c>
      <c r="I12" s="17">
        <v>8.8895161691145599E-2</v>
      </c>
      <c r="J12" s="17">
        <v>0.159140447974042</v>
      </c>
      <c r="K12" s="17">
        <v>0.17692561402114501</v>
      </c>
      <c r="L12" s="17">
        <v>0.186626815341666</v>
      </c>
      <c r="M12" s="17"/>
      <c r="N12" s="17">
        <v>0.122436990295428</v>
      </c>
      <c r="O12" s="17">
        <v>0.103994914628322</v>
      </c>
      <c r="P12" s="17">
        <v>0.13887398971757201</v>
      </c>
      <c r="Q12" s="17">
        <v>9.86507045057642E-2</v>
      </c>
      <c r="R12" s="17"/>
      <c r="S12" s="17">
        <v>0.102043506183481</v>
      </c>
      <c r="T12" s="17">
        <v>0.157607569941105</v>
      </c>
      <c r="U12" s="17">
        <v>0.158659995980901</v>
      </c>
      <c r="V12" s="17">
        <v>0.11738398757161</v>
      </c>
      <c r="W12" s="17">
        <v>8.0334232247575202E-2</v>
      </c>
      <c r="X12" s="17">
        <v>0.117708982118005</v>
      </c>
      <c r="Y12" s="17">
        <v>0.13641907360564401</v>
      </c>
      <c r="Z12" s="17">
        <v>3.0953933513457401E-2</v>
      </c>
      <c r="AA12" s="17">
        <v>0.13191056185160299</v>
      </c>
      <c r="AB12" s="17"/>
      <c r="AC12" s="17">
        <v>0.19148968098921401</v>
      </c>
      <c r="AD12" s="17">
        <v>0.10694608377409801</v>
      </c>
      <c r="AE12" s="17">
        <v>0.12143426597840599</v>
      </c>
      <c r="AF12" s="17">
        <v>7.4343774270848997E-2</v>
      </c>
      <c r="AG12" s="17">
        <v>0.12675282682847</v>
      </c>
      <c r="AH12" s="17">
        <v>5.7347779816536701E-2</v>
      </c>
      <c r="AI12" s="17">
        <v>0.15703454369601999</v>
      </c>
      <c r="AJ12" s="17">
        <v>8.4457353485070302E-2</v>
      </c>
      <c r="AK12" s="17">
        <v>0.15441498972512299</v>
      </c>
      <c r="AL12" s="17">
        <v>9.3571260544456802E-2</v>
      </c>
      <c r="AM12" s="17"/>
      <c r="AN12" s="17">
        <v>9.3696544246497607E-2</v>
      </c>
      <c r="AO12" s="17">
        <v>0.159868799784251</v>
      </c>
      <c r="AP12" s="17"/>
      <c r="AQ12" s="17">
        <v>0.10391428108148799</v>
      </c>
      <c r="AR12" s="17">
        <v>0.143509102083272</v>
      </c>
      <c r="AS12" s="17"/>
      <c r="AT12" s="17">
        <v>0.123480673339358</v>
      </c>
      <c r="AU12" s="17">
        <v>0.118772120471599</v>
      </c>
      <c r="AV12" s="17"/>
      <c r="AW12" s="17">
        <v>9.1865505823997301E-2</v>
      </c>
      <c r="AX12" s="17">
        <v>0.156651771183072</v>
      </c>
      <c r="AY12" s="17"/>
      <c r="AZ12" s="17">
        <v>7.0440841663064496E-2</v>
      </c>
      <c r="BA12" s="17">
        <v>0.17167108790493199</v>
      </c>
    </row>
    <row r="13" spans="2:53" x14ac:dyDescent="0.35">
      <c r="B13" s="18" t="s">
        <v>171</v>
      </c>
      <c r="C13" s="17">
        <v>0.25209945346418999</v>
      </c>
      <c r="D13" s="17">
        <v>0.210310144911697</v>
      </c>
      <c r="E13" s="17">
        <v>0.29375535865638402</v>
      </c>
      <c r="F13" s="17"/>
      <c r="G13" s="17">
        <v>7.0011939134284301E-2</v>
      </c>
      <c r="H13" s="17">
        <v>0.118183576226561</v>
      </c>
      <c r="I13" s="17">
        <v>0.144625841292923</v>
      </c>
      <c r="J13" s="17">
        <v>0.28350562520745998</v>
      </c>
      <c r="K13" s="17">
        <v>0.47278589251602798</v>
      </c>
      <c r="L13" s="17">
        <v>0.61369807964902301</v>
      </c>
      <c r="M13" s="17"/>
      <c r="N13" s="17">
        <v>0.21211675175234701</v>
      </c>
      <c r="O13" s="17">
        <v>0.380703579749265</v>
      </c>
      <c r="P13" s="17">
        <v>0.33654302187066298</v>
      </c>
      <c r="Q13" s="17">
        <v>0.35484932508935402</v>
      </c>
      <c r="R13" s="17"/>
      <c r="S13" s="17">
        <v>0.196339497028229</v>
      </c>
      <c r="T13" s="17">
        <v>0.30267980755830498</v>
      </c>
      <c r="U13" s="17">
        <v>0.38946930297931698</v>
      </c>
      <c r="V13" s="17">
        <v>0.21192688243604199</v>
      </c>
      <c r="W13" s="17">
        <v>0.19878939291113301</v>
      </c>
      <c r="X13" s="17">
        <v>0.21405104657289001</v>
      </c>
      <c r="Y13" s="17">
        <v>0.279603150108993</v>
      </c>
      <c r="Z13" s="17">
        <v>0.19485840938954599</v>
      </c>
      <c r="AA13" s="17">
        <v>0.25412314500016298</v>
      </c>
      <c r="AB13" s="17"/>
      <c r="AC13" s="17">
        <v>0.25201187708373501</v>
      </c>
      <c r="AD13" s="17">
        <v>0.40919960945002598</v>
      </c>
      <c r="AE13" s="17">
        <v>0.205685037161254</v>
      </c>
      <c r="AF13" s="17">
        <v>9.1531334472858994E-2</v>
      </c>
      <c r="AG13" s="17">
        <v>0.10716776926827699</v>
      </c>
      <c r="AH13" s="17">
        <v>0.187788431963757</v>
      </c>
      <c r="AI13" s="17">
        <v>0.348280647226346</v>
      </c>
      <c r="AJ13" s="17">
        <v>0.22970210179981099</v>
      </c>
      <c r="AK13" s="17">
        <v>9.4715587620443006E-2</v>
      </c>
      <c r="AL13" s="17">
        <v>0.374490302570612</v>
      </c>
      <c r="AM13" s="17"/>
      <c r="AN13" s="17">
        <v>8.1525554675172696E-2</v>
      </c>
      <c r="AO13" s="17">
        <v>0.47287135134906699</v>
      </c>
      <c r="AP13" s="17"/>
      <c r="AQ13" s="17">
        <v>0.124001340707642</v>
      </c>
      <c r="AR13" s="17">
        <v>0.43369300919645398</v>
      </c>
      <c r="AS13" s="17"/>
      <c r="AT13" s="17">
        <v>0.21680212370650101</v>
      </c>
      <c r="AU13" s="17">
        <v>0.44922301262223802</v>
      </c>
      <c r="AV13" s="17"/>
      <c r="AW13" s="17">
        <v>0.26635762958764803</v>
      </c>
      <c r="AX13" s="17">
        <v>0.23486876974354601</v>
      </c>
      <c r="AY13" s="17"/>
      <c r="AZ13" s="17">
        <v>4.9274723290556099E-2</v>
      </c>
      <c r="BA13" s="17">
        <v>0.450124232139619</v>
      </c>
    </row>
    <row r="14" spans="2:53" x14ac:dyDescent="0.35">
      <c r="B14" s="18" t="s">
        <v>69</v>
      </c>
      <c r="C14" s="19">
        <v>1.1260062061353099E-2</v>
      </c>
      <c r="D14" s="19">
        <v>1.1159306244652801E-2</v>
      </c>
      <c r="E14" s="19">
        <v>1.1370948144193401E-2</v>
      </c>
      <c r="F14" s="19"/>
      <c r="G14" s="19">
        <v>2.456047080883E-2</v>
      </c>
      <c r="H14" s="19">
        <v>7.4842383229246001E-3</v>
      </c>
      <c r="I14" s="19">
        <v>1.11020287069991E-2</v>
      </c>
      <c r="J14" s="19">
        <v>5.7142658813480801E-3</v>
      </c>
      <c r="K14" s="19">
        <v>1.9911039908376799E-2</v>
      </c>
      <c r="L14" s="19">
        <v>1.30090710923066E-2</v>
      </c>
      <c r="M14" s="19"/>
      <c r="N14" s="19">
        <v>6.48711779616959E-3</v>
      </c>
      <c r="O14" s="19">
        <v>2.1527525526798801E-2</v>
      </c>
      <c r="P14" s="19">
        <v>1.9948068797356298E-2</v>
      </c>
      <c r="Q14" s="19">
        <v>3.8582515343651397E-2</v>
      </c>
      <c r="R14" s="19"/>
      <c r="S14" s="19">
        <v>1.8574939643283099E-2</v>
      </c>
      <c r="T14" s="19">
        <v>1.51052851591827E-2</v>
      </c>
      <c r="U14" s="19">
        <v>0</v>
      </c>
      <c r="V14" s="19">
        <v>3.7585180206630999E-3</v>
      </c>
      <c r="W14" s="19">
        <v>1.11717881354482E-2</v>
      </c>
      <c r="X14" s="19">
        <v>9.8216156282600296E-3</v>
      </c>
      <c r="Y14" s="19">
        <v>1.4913172596002E-2</v>
      </c>
      <c r="Z14" s="19">
        <v>8.7955114233041407E-3</v>
      </c>
      <c r="AA14" s="19">
        <v>1.1833138172412799E-2</v>
      </c>
      <c r="AB14" s="19"/>
      <c r="AC14" s="19">
        <v>4.2593386806218702E-3</v>
      </c>
      <c r="AD14" s="19">
        <v>0</v>
      </c>
      <c r="AE14" s="19">
        <v>2.3517049924494399E-3</v>
      </c>
      <c r="AF14" s="19">
        <v>1.15133116563274E-2</v>
      </c>
      <c r="AG14" s="19">
        <v>2.9119664778783201E-2</v>
      </c>
      <c r="AH14" s="19">
        <v>5.17161508656028E-2</v>
      </c>
      <c r="AI14" s="19">
        <v>1.55893814888003E-2</v>
      </c>
      <c r="AJ14" s="19">
        <v>5.7235843402362501E-3</v>
      </c>
      <c r="AK14" s="19">
        <v>0</v>
      </c>
      <c r="AL14" s="19">
        <v>6.52465709897437E-3</v>
      </c>
      <c r="AM14" s="19"/>
      <c r="AN14" s="19">
        <v>3.3675467725213402E-3</v>
      </c>
      <c r="AO14" s="19">
        <v>1.72750336855685E-2</v>
      </c>
      <c r="AP14" s="19"/>
      <c r="AQ14" s="19">
        <v>6.2020691699071501E-3</v>
      </c>
      <c r="AR14" s="19">
        <v>1.3721093194884E-2</v>
      </c>
      <c r="AS14" s="19"/>
      <c r="AT14" s="19">
        <v>7.6268201476185002E-3</v>
      </c>
      <c r="AU14" s="19">
        <v>2.11382649331717E-2</v>
      </c>
      <c r="AV14" s="19"/>
      <c r="AW14" s="19">
        <v>9.4822681252622696E-3</v>
      </c>
      <c r="AX14" s="19">
        <v>1.29376865094125E-2</v>
      </c>
      <c r="AY14" s="19"/>
      <c r="AZ14" s="19">
        <v>4.6284653819899796E-3</v>
      </c>
      <c r="BA14" s="19">
        <v>1.7734718596438201E-2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187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0.18650044174206701</v>
      </c>
      <c r="D9" s="17">
        <v>0.19345728397169301</v>
      </c>
      <c r="E9" s="17">
        <v>0.17971138728337299</v>
      </c>
      <c r="F9" s="17"/>
      <c r="G9" s="17">
        <v>0.29023434897971201</v>
      </c>
      <c r="H9" s="17">
        <v>0.28144157243578399</v>
      </c>
      <c r="I9" s="17">
        <v>0.23252588940539701</v>
      </c>
      <c r="J9" s="17">
        <v>0.15327580346534</v>
      </c>
      <c r="K9" s="17">
        <v>5.5811409416071302E-2</v>
      </c>
      <c r="L9" s="17">
        <v>3.7230795173806501E-2</v>
      </c>
      <c r="M9" s="17"/>
      <c r="N9" s="17">
        <v>0.19247933369053899</v>
      </c>
      <c r="O9" s="17">
        <v>0.120306750909611</v>
      </c>
      <c r="P9" s="17">
        <v>0.204594441369985</v>
      </c>
      <c r="Q9" s="17">
        <v>0.21405426095715099</v>
      </c>
      <c r="R9" s="17"/>
      <c r="S9" s="17">
        <v>0.211955119725245</v>
      </c>
      <c r="T9" s="17">
        <v>0.126112028743288</v>
      </c>
      <c r="U9" s="17">
        <v>0.133583351915919</v>
      </c>
      <c r="V9" s="17">
        <v>0.21778212989124501</v>
      </c>
      <c r="W9" s="17">
        <v>0.176274751807768</v>
      </c>
      <c r="X9" s="17">
        <v>0.223421482629232</v>
      </c>
      <c r="Y9" s="17">
        <v>0.200145861805923</v>
      </c>
      <c r="Z9" s="17">
        <v>0.27892469719185198</v>
      </c>
      <c r="AA9" s="17">
        <v>0.17626987155767601</v>
      </c>
      <c r="AB9" s="17"/>
      <c r="AC9" s="17">
        <v>0.14246470139344899</v>
      </c>
      <c r="AD9" s="17">
        <v>0.141220115037026</v>
      </c>
      <c r="AE9" s="17">
        <v>0.23609382043973101</v>
      </c>
      <c r="AF9" s="17">
        <v>0.27195984874289097</v>
      </c>
      <c r="AG9" s="17">
        <v>0.100955552229808</v>
      </c>
      <c r="AH9" s="17">
        <v>0.18818565528237499</v>
      </c>
      <c r="AI9" s="17">
        <v>0.128908418190713</v>
      </c>
      <c r="AJ9" s="17">
        <v>0.207523109955981</v>
      </c>
      <c r="AK9" s="17">
        <v>0.221161757909139</v>
      </c>
      <c r="AL9" s="17">
        <v>0.13236969490034201</v>
      </c>
      <c r="AM9" s="17"/>
      <c r="AN9" s="17">
        <v>0.27472995058719002</v>
      </c>
      <c r="AO9" s="17">
        <v>7.8958554275623496E-2</v>
      </c>
      <c r="AP9" s="17"/>
      <c r="AQ9" s="17">
        <v>0.25559283083385298</v>
      </c>
      <c r="AR9" s="17">
        <v>9.1705414346348296E-2</v>
      </c>
      <c r="AS9" s="17"/>
      <c r="AT9" s="17">
        <v>0.20473642311986301</v>
      </c>
      <c r="AU9" s="17">
        <v>7.5108055144417193E-2</v>
      </c>
      <c r="AV9" s="17"/>
      <c r="AW9" s="17">
        <v>0.21607733571874199</v>
      </c>
      <c r="AX9" s="17">
        <v>0.15118127795309899</v>
      </c>
      <c r="AY9" s="17"/>
      <c r="AZ9" s="17">
        <v>0.32384058291512202</v>
      </c>
      <c r="BA9" s="17">
        <v>5.2410525607265897E-2</v>
      </c>
    </row>
    <row r="10" spans="2:53" x14ac:dyDescent="0.35">
      <c r="B10" s="18" t="s">
        <v>168</v>
      </c>
      <c r="C10" s="17">
        <v>0.25990782953073699</v>
      </c>
      <c r="D10" s="17">
        <v>0.30021401944093401</v>
      </c>
      <c r="E10" s="17">
        <v>0.21929601367901799</v>
      </c>
      <c r="F10" s="17"/>
      <c r="G10" s="17">
        <v>0.29209053933604301</v>
      </c>
      <c r="H10" s="17">
        <v>0.32930676824196697</v>
      </c>
      <c r="I10" s="17">
        <v>0.33409416419542398</v>
      </c>
      <c r="J10" s="17">
        <v>0.24893928012257699</v>
      </c>
      <c r="K10" s="17">
        <v>0.12968543455970899</v>
      </c>
      <c r="L10" s="17">
        <v>6.1681538356189398E-2</v>
      </c>
      <c r="M10" s="17"/>
      <c r="N10" s="17">
        <v>0.28715729691672698</v>
      </c>
      <c r="O10" s="17">
        <v>0.19851524140231899</v>
      </c>
      <c r="P10" s="17">
        <v>0.18219152413493001</v>
      </c>
      <c r="Q10" s="17">
        <v>0.18015256188456</v>
      </c>
      <c r="R10" s="17"/>
      <c r="S10" s="17">
        <v>0.28755557956129701</v>
      </c>
      <c r="T10" s="17">
        <v>0.26963561834497801</v>
      </c>
      <c r="U10" s="17">
        <v>0.18171265414482801</v>
      </c>
      <c r="V10" s="17">
        <v>0.283048751104092</v>
      </c>
      <c r="W10" s="17">
        <v>0.36585301724570302</v>
      </c>
      <c r="X10" s="17">
        <v>0.22529557373334899</v>
      </c>
      <c r="Y10" s="17">
        <v>0.19607177270604301</v>
      </c>
      <c r="Z10" s="17">
        <v>0.264883206261875</v>
      </c>
      <c r="AA10" s="17">
        <v>0.25483152313068802</v>
      </c>
      <c r="AB10" s="17"/>
      <c r="AC10" s="17">
        <v>0.225748573112413</v>
      </c>
      <c r="AD10" s="17">
        <v>0.149635847386557</v>
      </c>
      <c r="AE10" s="17">
        <v>0.27699266677961498</v>
      </c>
      <c r="AF10" s="17">
        <v>0.37065614389554402</v>
      </c>
      <c r="AG10" s="17">
        <v>0.32435018144814798</v>
      </c>
      <c r="AH10" s="17">
        <v>0.33877423618022501</v>
      </c>
      <c r="AI10" s="17">
        <v>0.208120490471849</v>
      </c>
      <c r="AJ10" s="17">
        <v>0.26207897462392898</v>
      </c>
      <c r="AK10" s="17">
        <v>0.30141734450086</v>
      </c>
      <c r="AL10" s="17">
        <v>0.16417743063371601</v>
      </c>
      <c r="AM10" s="17"/>
      <c r="AN10" s="17">
        <v>0.353709131604872</v>
      </c>
      <c r="AO10" s="17">
        <v>0.14038919899935601</v>
      </c>
      <c r="AP10" s="17"/>
      <c r="AQ10" s="17">
        <v>0.32444374966929901</v>
      </c>
      <c r="AR10" s="17">
        <v>0.17285685117921201</v>
      </c>
      <c r="AS10" s="17"/>
      <c r="AT10" s="17">
        <v>0.27105465445657101</v>
      </c>
      <c r="AU10" s="17">
        <v>0.20654724614790401</v>
      </c>
      <c r="AV10" s="17"/>
      <c r="AW10" s="17">
        <v>0.27721688421460999</v>
      </c>
      <c r="AX10" s="17">
        <v>0.24018255615209999</v>
      </c>
      <c r="AY10" s="17"/>
      <c r="AZ10" s="17">
        <v>0.37998281667607497</v>
      </c>
      <c r="BA10" s="17">
        <v>0.14267447867872299</v>
      </c>
    </row>
    <row r="11" spans="2:53" ht="29" x14ac:dyDescent="0.35">
      <c r="B11" s="18" t="s">
        <v>169</v>
      </c>
      <c r="C11" s="17">
        <v>0.17433015524527001</v>
      </c>
      <c r="D11" s="17">
        <v>0.17017854920258199</v>
      </c>
      <c r="E11" s="17">
        <v>0.17863859971188301</v>
      </c>
      <c r="F11" s="17"/>
      <c r="G11" s="17">
        <v>0.186877548118913</v>
      </c>
      <c r="H11" s="17">
        <v>0.211733794567006</v>
      </c>
      <c r="I11" s="17">
        <v>0.18577938616155301</v>
      </c>
      <c r="J11" s="17">
        <v>0.14926193916942099</v>
      </c>
      <c r="K11" s="17">
        <v>0.15955503695923601</v>
      </c>
      <c r="L11" s="17">
        <v>0.12039928809438501</v>
      </c>
      <c r="M11" s="17"/>
      <c r="N11" s="17">
        <v>0.17831557004472301</v>
      </c>
      <c r="O11" s="17">
        <v>0.17388144562907901</v>
      </c>
      <c r="P11" s="17">
        <v>0.15883608484133499</v>
      </c>
      <c r="Q11" s="17">
        <v>0.14770532036317399</v>
      </c>
      <c r="R11" s="17"/>
      <c r="S11" s="17">
        <v>0.186429411530423</v>
      </c>
      <c r="T11" s="17">
        <v>0.148482888867107</v>
      </c>
      <c r="U11" s="17">
        <v>0.19193678183321</v>
      </c>
      <c r="V11" s="17">
        <v>0.171810000371861</v>
      </c>
      <c r="W11" s="17">
        <v>0.13849595458075001</v>
      </c>
      <c r="X11" s="17">
        <v>0.194107022304325</v>
      </c>
      <c r="Y11" s="17">
        <v>0.177084519358816</v>
      </c>
      <c r="Z11" s="17">
        <v>0.146313454524366</v>
      </c>
      <c r="AA11" s="17">
        <v>0.19806040480218201</v>
      </c>
      <c r="AB11" s="17"/>
      <c r="AC11" s="17">
        <v>0.18536359806924901</v>
      </c>
      <c r="AD11" s="17">
        <v>0.22004035596134799</v>
      </c>
      <c r="AE11" s="17">
        <v>0.20943967423622301</v>
      </c>
      <c r="AF11" s="17">
        <v>0.17738317721671701</v>
      </c>
      <c r="AG11" s="17">
        <v>0.265040265035001</v>
      </c>
      <c r="AH11" s="17">
        <v>0.12680747324627001</v>
      </c>
      <c r="AI11" s="17">
        <v>0.164113772298869</v>
      </c>
      <c r="AJ11" s="17">
        <v>0.25609318305011503</v>
      </c>
      <c r="AK11" s="17">
        <v>0.20175762407141101</v>
      </c>
      <c r="AL11" s="17">
        <v>0.21804449085841601</v>
      </c>
      <c r="AM11" s="17"/>
      <c r="AN11" s="17">
        <v>0.20257394782601101</v>
      </c>
      <c r="AO11" s="17">
        <v>0.136042101632116</v>
      </c>
      <c r="AP11" s="17"/>
      <c r="AQ11" s="17">
        <v>0.198805135985655</v>
      </c>
      <c r="AR11" s="17">
        <v>0.13889047401325799</v>
      </c>
      <c r="AS11" s="17"/>
      <c r="AT11" s="17">
        <v>0.18429350818267501</v>
      </c>
      <c r="AU11" s="17">
        <v>0.117797384457287</v>
      </c>
      <c r="AV11" s="17"/>
      <c r="AW11" s="17">
        <v>0.14653498681385399</v>
      </c>
      <c r="AX11" s="17">
        <v>0.20759085049534301</v>
      </c>
      <c r="AY11" s="17"/>
      <c r="AZ11" s="17">
        <v>0.183694585465213</v>
      </c>
      <c r="BA11" s="17">
        <v>0.16518733908010999</v>
      </c>
    </row>
    <row r="12" spans="2:53" x14ac:dyDescent="0.35">
      <c r="B12" s="18" t="s">
        <v>170</v>
      </c>
      <c r="C12" s="17">
        <v>0.124290361173629</v>
      </c>
      <c r="D12" s="17">
        <v>0.12698360563701599</v>
      </c>
      <c r="E12" s="17">
        <v>0.121708936266653</v>
      </c>
      <c r="F12" s="17"/>
      <c r="G12" s="17">
        <v>0.109181812027311</v>
      </c>
      <c r="H12" s="17">
        <v>7.9970375990613296E-2</v>
      </c>
      <c r="I12" s="17">
        <v>9.5253880582663902E-2</v>
      </c>
      <c r="J12" s="17">
        <v>0.13379621568865399</v>
      </c>
      <c r="K12" s="17">
        <v>0.183754434651938</v>
      </c>
      <c r="L12" s="17">
        <v>0.22038267920065499</v>
      </c>
      <c r="M12" s="17"/>
      <c r="N12" s="17">
        <v>0.13262002536280901</v>
      </c>
      <c r="O12" s="17">
        <v>0.111195806497843</v>
      </c>
      <c r="P12" s="17">
        <v>9.3318532264220599E-2</v>
      </c>
      <c r="Q12" s="17">
        <v>7.6849433892411598E-2</v>
      </c>
      <c r="R12" s="17"/>
      <c r="S12" s="17">
        <v>9.9145452781570706E-2</v>
      </c>
      <c r="T12" s="17">
        <v>0.16792837157274801</v>
      </c>
      <c r="U12" s="17">
        <v>0.12094829740044701</v>
      </c>
      <c r="V12" s="17">
        <v>8.1315597878607704E-2</v>
      </c>
      <c r="W12" s="17">
        <v>0.115981315731305</v>
      </c>
      <c r="X12" s="17">
        <v>0.14312487415720601</v>
      </c>
      <c r="Y12" s="17">
        <v>0.11726834852613</v>
      </c>
      <c r="Z12" s="17">
        <v>0.137178651474612</v>
      </c>
      <c r="AA12" s="17">
        <v>0.13216997597348201</v>
      </c>
      <c r="AB12" s="17"/>
      <c r="AC12" s="17">
        <v>0.19043102088487401</v>
      </c>
      <c r="AD12" s="17">
        <v>7.1375384522208499E-2</v>
      </c>
      <c r="AE12" s="17">
        <v>9.0518234893969193E-2</v>
      </c>
      <c r="AF12" s="17">
        <v>8.2698569269727101E-2</v>
      </c>
      <c r="AG12" s="17">
        <v>0.173366567239983</v>
      </c>
      <c r="AH12" s="17">
        <v>0.103220410425091</v>
      </c>
      <c r="AI12" s="17">
        <v>0.155501563044323</v>
      </c>
      <c r="AJ12" s="17">
        <v>0.11095977347342</v>
      </c>
      <c r="AK12" s="17">
        <v>0.182606145734555</v>
      </c>
      <c r="AL12" s="17">
        <v>0.17469468489939299</v>
      </c>
      <c r="AM12" s="17"/>
      <c r="AN12" s="17">
        <v>8.6647958923250903E-2</v>
      </c>
      <c r="AO12" s="17">
        <v>0.170031832082844</v>
      </c>
      <c r="AP12" s="17"/>
      <c r="AQ12" s="17">
        <v>9.7927758057918202E-2</v>
      </c>
      <c r="AR12" s="17">
        <v>0.157410713029872</v>
      </c>
      <c r="AS12" s="17"/>
      <c r="AT12" s="17">
        <v>0.125223260618749</v>
      </c>
      <c r="AU12" s="17">
        <v>0.12558200207444001</v>
      </c>
      <c r="AV12" s="17"/>
      <c r="AW12" s="17">
        <v>9.0421702692828995E-2</v>
      </c>
      <c r="AX12" s="17">
        <v>0.165154216116397</v>
      </c>
      <c r="AY12" s="17"/>
      <c r="AZ12" s="17">
        <v>6.0870177197243198E-2</v>
      </c>
      <c r="BA12" s="17">
        <v>0.18620967389613399</v>
      </c>
    </row>
    <row r="13" spans="2:53" x14ac:dyDescent="0.35">
      <c r="B13" s="18" t="s">
        <v>171</v>
      </c>
      <c r="C13" s="17">
        <v>0.242716870179325</v>
      </c>
      <c r="D13" s="17">
        <v>0.19730113387819101</v>
      </c>
      <c r="E13" s="17">
        <v>0.28799076189176298</v>
      </c>
      <c r="F13" s="17"/>
      <c r="G13" s="17">
        <v>0.102067175807459</v>
      </c>
      <c r="H13" s="17">
        <v>9.1188742387140198E-2</v>
      </c>
      <c r="I13" s="17">
        <v>0.14074208337092101</v>
      </c>
      <c r="J13" s="17">
        <v>0.30954063978010199</v>
      </c>
      <c r="K13" s="17">
        <v>0.44882352551446703</v>
      </c>
      <c r="L13" s="17">
        <v>0.53301176400503802</v>
      </c>
      <c r="M13" s="17"/>
      <c r="N13" s="17">
        <v>0.20251512020554899</v>
      </c>
      <c r="O13" s="17">
        <v>0.37289606616230297</v>
      </c>
      <c r="P13" s="17">
        <v>0.33796895722304998</v>
      </c>
      <c r="Q13" s="17">
        <v>0.34826833451970401</v>
      </c>
      <c r="R13" s="17"/>
      <c r="S13" s="17">
        <v>0.19781818857484301</v>
      </c>
      <c r="T13" s="17">
        <v>0.27273580809002301</v>
      </c>
      <c r="U13" s="17">
        <v>0.36680358668693203</v>
      </c>
      <c r="V13" s="17">
        <v>0.238526484712868</v>
      </c>
      <c r="W13" s="17">
        <v>0.18548588725444901</v>
      </c>
      <c r="X13" s="17">
        <v>0.19830638620093199</v>
      </c>
      <c r="Y13" s="17">
        <v>0.29671683604034499</v>
      </c>
      <c r="Z13" s="17">
        <v>0.16390447912399</v>
      </c>
      <c r="AA13" s="17">
        <v>0.231943490469705</v>
      </c>
      <c r="AB13" s="17"/>
      <c r="AC13" s="17">
        <v>0.24953180111307199</v>
      </c>
      <c r="AD13" s="17">
        <v>0.41772829709286002</v>
      </c>
      <c r="AE13" s="17">
        <v>0.18460389865801199</v>
      </c>
      <c r="AF13" s="17">
        <v>9.1638760673450698E-2</v>
      </c>
      <c r="AG13" s="17">
        <v>0.10716776926827699</v>
      </c>
      <c r="AH13" s="17">
        <v>0.17863739962421099</v>
      </c>
      <c r="AI13" s="17">
        <v>0.32834912565365199</v>
      </c>
      <c r="AJ13" s="17">
        <v>0.16334495889655601</v>
      </c>
      <c r="AK13" s="17">
        <v>9.3057127784035104E-2</v>
      </c>
      <c r="AL13" s="17">
        <v>0.28660666745983499</v>
      </c>
      <c r="AM13" s="17"/>
      <c r="AN13" s="17">
        <v>7.9778670275156602E-2</v>
      </c>
      <c r="AO13" s="17">
        <v>0.454864798548689</v>
      </c>
      <c r="AP13" s="17"/>
      <c r="AQ13" s="17">
        <v>0.11605578703842701</v>
      </c>
      <c r="AR13" s="17">
        <v>0.421998189530983</v>
      </c>
      <c r="AS13" s="17"/>
      <c r="AT13" s="17">
        <v>0.207460541041567</v>
      </c>
      <c r="AU13" s="17">
        <v>0.44220787156133001</v>
      </c>
      <c r="AV13" s="17"/>
      <c r="AW13" s="17">
        <v>0.25704605949889697</v>
      </c>
      <c r="AX13" s="17">
        <v>0.224097177967824</v>
      </c>
      <c r="AY13" s="17"/>
      <c r="AZ13" s="17">
        <v>4.8275881442791303E-2</v>
      </c>
      <c r="BA13" s="17">
        <v>0.43255631296828401</v>
      </c>
    </row>
    <row r="14" spans="2:53" x14ac:dyDescent="0.35">
      <c r="B14" s="18" t="s">
        <v>69</v>
      </c>
      <c r="C14" s="19">
        <v>1.2254342128971101E-2</v>
      </c>
      <c r="D14" s="19">
        <v>1.18654078695843E-2</v>
      </c>
      <c r="E14" s="19">
        <v>1.2654301167309701E-2</v>
      </c>
      <c r="F14" s="19"/>
      <c r="G14" s="19">
        <v>1.95485757305622E-2</v>
      </c>
      <c r="H14" s="19">
        <v>6.3587463774891096E-3</v>
      </c>
      <c r="I14" s="19">
        <v>1.16045962840409E-2</v>
      </c>
      <c r="J14" s="19">
        <v>5.18612177390625E-3</v>
      </c>
      <c r="K14" s="19">
        <v>2.2370158898578799E-2</v>
      </c>
      <c r="L14" s="19">
        <v>2.7293935169925902E-2</v>
      </c>
      <c r="M14" s="19"/>
      <c r="N14" s="19">
        <v>6.9126537796528401E-3</v>
      </c>
      <c r="O14" s="19">
        <v>2.3204689398843899E-2</v>
      </c>
      <c r="P14" s="19">
        <v>2.30904601664788E-2</v>
      </c>
      <c r="Q14" s="19">
        <v>3.2970088382999002E-2</v>
      </c>
      <c r="R14" s="19"/>
      <c r="S14" s="19">
        <v>1.70962478266212E-2</v>
      </c>
      <c r="T14" s="19">
        <v>1.5105284381856E-2</v>
      </c>
      <c r="U14" s="19">
        <v>5.0153280186630601E-3</v>
      </c>
      <c r="V14" s="19">
        <v>7.5170360413262102E-3</v>
      </c>
      <c r="W14" s="19">
        <v>1.7909073380023999E-2</v>
      </c>
      <c r="X14" s="19">
        <v>1.57446609749574E-2</v>
      </c>
      <c r="Y14" s="19">
        <v>1.27126615627441E-2</v>
      </c>
      <c r="Z14" s="19">
        <v>8.7955114233041407E-3</v>
      </c>
      <c r="AA14" s="19">
        <v>6.7247340662675101E-3</v>
      </c>
      <c r="AB14" s="19"/>
      <c r="AC14" s="19">
        <v>6.4603054269437203E-3</v>
      </c>
      <c r="AD14" s="19">
        <v>0</v>
      </c>
      <c r="AE14" s="19">
        <v>2.3517049924494399E-3</v>
      </c>
      <c r="AF14" s="19">
        <v>5.6635002016704097E-3</v>
      </c>
      <c r="AG14" s="19">
        <v>2.9119664778783201E-2</v>
      </c>
      <c r="AH14" s="19">
        <v>6.4374825241827902E-2</v>
      </c>
      <c r="AI14" s="19">
        <v>1.5006630340593999E-2</v>
      </c>
      <c r="AJ14" s="19">
        <v>0</v>
      </c>
      <c r="AK14" s="19">
        <v>0</v>
      </c>
      <c r="AL14" s="19">
        <v>2.41070312482972E-2</v>
      </c>
      <c r="AM14" s="19"/>
      <c r="AN14" s="19">
        <v>2.5603407835202499E-3</v>
      </c>
      <c r="AO14" s="19">
        <v>1.9713514461370599E-2</v>
      </c>
      <c r="AP14" s="19"/>
      <c r="AQ14" s="19">
        <v>7.17473841484752E-3</v>
      </c>
      <c r="AR14" s="19">
        <v>1.71383579003269E-2</v>
      </c>
      <c r="AS14" s="19"/>
      <c r="AT14" s="19">
        <v>7.2316125805761697E-3</v>
      </c>
      <c r="AU14" s="19">
        <v>3.2757440614621797E-2</v>
      </c>
      <c r="AV14" s="19"/>
      <c r="AW14" s="19">
        <v>1.27030310610683E-2</v>
      </c>
      <c r="AX14" s="19">
        <v>1.1793921315237099E-2</v>
      </c>
      <c r="AY14" s="19"/>
      <c r="AZ14" s="19">
        <v>3.3359563035549799E-3</v>
      </c>
      <c r="BA14" s="19">
        <v>2.0961669769482199E-2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188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0.22360056347451801</v>
      </c>
      <c r="D9" s="17">
        <v>0.25480958597737002</v>
      </c>
      <c r="E9" s="17">
        <v>0.19259270677158599</v>
      </c>
      <c r="F9" s="17"/>
      <c r="G9" s="17">
        <v>0.26678566415076099</v>
      </c>
      <c r="H9" s="17">
        <v>0.30537493721283998</v>
      </c>
      <c r="I9" s="17">
        <v>0.28677018361581902</v>
      </c>
      <c r="J9" s="17">
        <v>0.203147329876538</v>
      </c>
      <c r="K9" s="17">
        <v>9.2319000577688395E-2</v>
      </c>
      <c r="L9" s="17">
        <v>5.27879655836095E-2</v>
      </c>
      <c r="M9" s="17"/>
      <c r="N9" s="17">
        <v>0.24549608538641601</v>
      </c>
      <c r="O9" s="17">
        <v>0.120166506563729</v>
      </c>
      <c r="P9" s="17">
        <v>0.215942069785828</v>
      </c>
      <c r="Q9" s="17">
        <v>0.13791559317593399</v>
      </c>
      <c r="R9" s="17"/>
      <c r="S9" s="17">
        <v>0.27063732274366697</v>
      </c>
      <c r="T9" s="17">
        <v>0.18073027640929101</v>
      </c>
      <c r="U9" s="17">
        <v>0.173899452049915</v>
      </c>
      <c r="V9" s="17">
        <v>0.28362869367027699</v>
      </c>
      <c r="W9" s="17">
        <v>0.25643792316143299</v>
      </c>
      <c r="X9" s="17">
        <v>0.22732005079433901</v>
      </c>
      <c r="Y9" s="17">
        <v>0.210658005858989</v>
      </c>
      <c r="Z9" s="17">
        <v>0.256426984970135</v>
      </c>
      <c r="AA9" s="17">
        <v>0.17749707790713301</v>
      </c>
      <c r="AB9" s="17"/>
      <c r="AC9" s="17">
        <v>0.23998777927737999</v>
      </c>
      <c r="AD9" s="17">
        <v>0.14527995796936399</v>
      </c>
      <c r="AE9" s="17">
        <v>0.29726547843267398</v>
      </c>
      <c r="AF9" s="17">
        <v>0.29938463386904401</v>
      </c>
      <c r="AG9" s="17">
        <v>0.25249164335102398</v>
      </c>
      <c r="AH9" s="17">
        <v>0.290283562850773</v>
      </c>
      <c r="AI9" s="17">
        <v>0.158554517255553</v>
      </c>
      <c r="AJ9" s="17">
        <v>0.19262458716896599</v>
      </c>
      <c r="AK9" s="17">
        <v>0.269186318543507</v>
      </c>
      <c r="AL9" s="17">
        <v>0.11402684204555499</v>
      </c>
      <c r="AM9" s="17"/>
      <c r="AN9" s="17">
        <v>0.32071050777480198</v>
      </c>
      <c r="AO9" s="17">
        <v>0.106760146453038</v>
      </c>
      <c r="AP9" s="17"/>
      <c r="AQ9" s="17">
        <v>0.29749687459917701</v>
      </c>
      <c r="AR9" s="17">
        <v>0.121724269985908</v>
      </c>
      <c r="AS9" s="17"/>
      <c r="AT9" s="17">
        <v>0.241165424694195</v>
      </c>
      <c r="AU9" s="17">
        <v>0.12801061594782401</v>
      </c>
      <c r="AV9" s="17"/>
      <c r="AW9" s="17">
        <v>0.24745860965332001</v>
      </c>
      <c r="AX9" s="17">
        <v>0.19543793535679899</v>
      </c>
      <c r="AY9" s="17"/>
      <c r="AZ9" s="17">
        <v>0.36410908955574001</v>
      </c>
      <c r="BA9" s="17">
        <v>8.6417243889056597E-2</v>
      </c>
    </row>
    <row r="10" spans="2:53" x14ac:dyDescent="0.35">
      <c r="B10" s="18" t="s">
        <v>168</v>
      </c>
      <c r="C10" s="17">
        <v>0.29422719212660498</v>
      </c>
      <c r="D10" s="17">
        <v>0.30731982623513199</v>
      </c>
      <c r="E10" s="17">
        <v>0.280859807507994</v>
      </c>
      <c r="F10" s="17"/>
      <c r="G10" s="17">
        <v>0.339647716345435</v>
      </c>
      <c r="H10" s="17">
        <v>0.37425860358859903</v>
      </c>
      <c r="I10" s="17">
        <v>0.36016132903961701</v>
      </c>
      <c r="J10" s="17">
        <v>0.26538885202533202</v>
      </c>
      <c r="K10" s="17">
        <v>0.17435573928161199</v>
      </c>
      <c r="L10" s="17">
        <v>0.118756427606983</v>
      </c>
      <c r="M10" s="17"/>
      <c r="N10" s="17">
        <v>0.31072146450327298</v>
      </c>
      <c r="O10" s="17">
        <v>0.24984422446854901</v>
      </c>
      <c r="P10" s="17">
        <v>0.230842302545648</v>
      </c>
      <c r="Q10" s="17">
        <v>0.319318893628114</v>
      </c>
      <c r="R10" s="17"/>
      <c r="S10" s="17">
        <v>0.304090473683722</v>
      </c>
      <c r="T10" s="17">
        <v>0.26715451980403698</v>
      </c>
      <c r="U10" s="17">
        <v>0.277777780923889</v>
      </c>
      <c r="V10" s="17">
        <v>0.28348370920610799</v>
      </c>
      <c r="W10" s="17">
        <v>0.31263899058404399</v>
      </c>
      <c r="X10" s="17">
        <v>0.33070729556532003</v>
      </c>
      <c r="Y10" s="17">
        <v>0.25181386530452499</v>
      </c>
      <c r="Z10" s="17">
        <v>0.30497194501635599</v>
      </c>
      <c r="AA10" s="17">
        <v>0.32473285427162801</v>
      </c>
      <c r="AB10" s="17"/>
      <c r="AC10" s="17">
        <v>0.28920078148021999</v>
      </c>
      <c r="AD10" s="17">
        <v>0.17760709122650201</v>
      </c>
      <c r="AE10" s="17">
        <v>0.33226451564359</v>
      </c>
      <c r="AF10" s="17">
        <v>0.38121517527042398</v>
      </c>
      <c r="AG10" s="17">
        <v>0.21822764218691901</v>
      </c>
      <c r="AH10" s="17">
        <v>0.29597511790103398</v>
      </c>
      <c r="AI10" s="17">
        <v>0.25552888276942998</v>
      </c>
      <c r="AJ10" s="17">
        <v>0.408753512449406</v>
      </c>
      <c r="AK10" s="17">
        <v>0.30179699759371298</v>
      </c>
      <c r="AL10" s="17">
        <v>0.27310326584136102</v>
      </c>
      <c r="AM10" s="17"/>
      <c r="AN10" s="17">
        <v>0.37613926493691802</v>
      </c>
      <c r="AO10" s="17">
        <v>0.18397100066984401</v>
      </c>
      <c r="AP10" s="17"/>
      <c r="AQ10" s="17">
        <v>0.358562967134674</v>
      </c>
      <c r="AR10" s="17">
        <v>0.204741795865094</v>
      </c>
      <c r="AS10" s="17"/>
      <c r="AT10" s="17">
        <v>0.31246720960160801</v>
      </c>
      <c r="AU10" s="17">
        <v>0.19801316627055701</v>
      </c>
      <c r="AV10" s="17"/>
      <c r="AW10" s="17">
        <v>0.28099420397812402</v>
      </c>
      <c r="AX10" s="17">
        <v>0.31069347299384997</v>
      </c>
      <c r="AY10" s="17"/>
      <c r="AZ10" s="17">
        <v>0.38752727782107399</v>
      </c>
      <c r="BA10" s="17">
        <v>0.20313510091943701</v>
      </c>
    </row>
    <row r="11" spans="2:53" ht="29" x14ac:dyDescent="0.35">
      <c r="B11" s="18" t="s">
        <v>169</v>
      </c>
      <c r="C11" s="17">
        <v>0.188448956416396</v>
      </c>
      <c r="D11" s="17">
        <v>0.192832375178139</v>
      </c>
      <c r="E11" s="17">
        <v>0.18423507839078901</v>
      </c>
      <c r="F11" s="17"/>
      <c r="G11" s="17">
        <v>0.25180541373871601</v>
      </c>
      <c r="H11" s="17">
        <v>0.17309437378668399</v>
      </c>
      <c r="I11" s="17">
        <v>0.17562775565073699</v>
      </c>
      <c r="J11" s="17">
        <v>0.19157055193686101</v>
      </c>
      <c r="K11" s="17">
        <v>0.20233896652269001</v>
      </c>
      <c r="L11" s="17">
        <v>0.20099395463154601</v>
      </c>
      <c r="M11" s="17"/>
      <c r="N11" s="17">
        <v>0.194982357924464</v>
      </c>
      <c r="O11" s="17">
        <v>0.18994512931176</v>
      </c>
      <c r="P11" s="17">
        <v>0.15852326789440099</v>
      </c>
      <c r="Q11" s="17">
        <v>0.15931962421904</v>
      </c>
      <c r="R11" s="17"/>
      <c r="S11" s="17">
        <v>0.19338018107730601</v>
      </c>
      <c r="T11" s="17">
        <v>0.212314674665039</v>
      </c>
      <c r="U11" s="17">
        <v>0.149016281815117</v>
      </c>
      <c r="V11" s="17">
        <v>0.15858269573438999</v>
      </c>
      <c r="W11" s="17">
        <v>0.173971971042337</v>
      </c>
      <c r="X11" s="17">
        <v>0.200180466119771</v>
      </c>
      <c r="Y11" s="17">
        <v>0.19387126440473401</v>
      </c>
      <c r="Z11" s="17">
        <v>0.20365391818332601</v>
      </c>
      <c r="AA11" s="17">
        <v>0.199547028631097</v>
      </c>
      <c r="AB11" s="17"/>
      <c r="AC11" s="17">
        <v>0.174767448544421</v>
      </c>
      <c r="AD11" s="17">
        <v>0.21418598966208</v>
      </c>
      <c r="AE11" s="17">
        <v>0.17577148134374601</v>
      </c>
      <c r="AF11" s="17">
        <v>0.195982691835002</v>
      </c>
      <c r="AG11" s="17">
        <v>0.27566368799894297</v>
      </c>
      <c r="AH11" s="17">
        <v>0.12059141274273601</v>
      </c>
      <c r="AI11" s="17">
        <v>0.19924141827359701</v>
      </c>
      <c r="AJ11" s="17">
        <v>0.200599579803521</v>
      </c>
      <c r="AK11" s="17">
        <v>0.222402491554202</v>
      </c>
      <c r="AL11" s="17">
        <v>0.19735829246863501</v>
      </c>
      <c r="AM11" s="17"/>
      <c r="AN11" s="17">
        <v>0.182304693647794</v>
      </c>
      <c r="AO11" s="17">
        <v>0.191692521916388</v>
      </c>
      <c r="AP11" s="17"/>
      <c r="AQ11" s="17">
        <v>0.19036365098177599</v>
      </c>
      <c r="AR11" s="17">
        <v>0.18614303152527401</v>
      </c>
      <c r="AS11" s="17"/>
      <c r="AT11" s="17">
        <v>0.19310800261734301</v>
      </c>
      <c r="AU11" s="17">
        <v>0.16357075218958</v>
      </c>
      <c r="AV11" s="17"/>
      <c r="AW11" s="17">
        <v>0.175995517958496</v>
      </c>
      <c r="AX11" s="17">
        <v>0.20420532670177599</v>
      </c>
      <c r="AY11" s="17"/>
      <c r="AZ11" s="17">
        <v>0.16372022508241801</v>
      </c>
      <c r="BA11" s="17">
        <v>0.21259246961196601</v>
      </c>
    </row>
    <row r="12" spans="2:53" x14ac:dyDescent="0.35">
      <c r="B12" s="18" t="s">
        <v>170</v>
      </c>
      <c r="C12" s="17">
        <v>0.11272288375131</v>
      </c>
      <c r="D12" s="17">
        <v>9.6741166330532799E-2</v>
      </c>
      <c r="E12" s="17">
        <v>0.128445806213528</v>
      </c>
      <c r="F12" s="17"/>
      <c r="G12" s="17">
        <v>9.1140014805189504E-2</v>
      </c>
      <c r="H12" s="17">
        <v>7.2406994463143304E-2</v>
      </c>
      <c r="I12" s="17">
        <v>6.9377094474970397E-2</v>
      </c>
      <c r="J12" s="17">
        <v>0.13699028988372999</v>
      </c>
      <c r="K12" s="17">
        <v>0.19059555455239899</v>
      </c>
      <c r="L12" s="17">
        <v>0.17391248093683001</v>
      </c>
      <c r="M12" s="17"/>
      <c r="N12" s="17">
        <v>0.11412506437621001</v>
      </c>
      <c r="O12" s="17">
        <v>0.126299473967982</v>
      </c>
      <c r="P12" s="17">
        <v>8.9943222717645294E-2</v>
      </c>
      <c r="Q12" s="17">
        <v>0.11600122502717</v>
      </c>
      <c r="R12" s="17"/>
      <c r="S12" s="17">
        <v>9.7134713080113899E-2</v>
      </c>
      <c r="T12" s="17">
        <v>0.12628973543159699</v>
      </c>
      <c r="U12" s="17">
        <v>0.10590231026906199</v>
      </c>
      <c r="V12" s="17">
        <v>0.113480479751301</v>
      </c>
      <c r="W12" s="17">
        <v>8.2637014633401104E-2</v>
      </c>
      <c r="X12" s="17">
        <v>0.110062232709463</v>
      </c>
      <c r="Y12" s="17">
        <v>0.160297760562466</v>
      </c>
      <c r="Z12" s="17">
        <v>0.106564010902366</v>
      </c>
      <c r="AA12" s="17">
        <v>0.108503698957141</v>
      </c>
      <c r="AB12" s="17"/>
      <c r="AC12" s="17">
        <v>0.122546531102944</v>
      </c>
      <c r="AD12" s="17">
        <v>0.15781366744323799</v>
      </c>
      <c r="AE12" s="17">
        <v>8.2018213443625004E-2</v>
      </c>
      <c r="AF12" s="17">
        <v>5.5962719807702399E-2</v>
      </c>
      <c r="AG12" s="17">
        <v>0.14653290866955301</v>
      </c>
      <c r="AH12" s="17">
        <v>9.9953326462876899E-2</v>
      </c>
      <c r="AI12" s="17">
        <v>0.14463942528271201</v>
      </c>
      <c r="AJ12" s="17">
        <v>7.3106504051612203E-2</v>
      </c>
      <c r="AK12" s="17">
        <v>0.13952431416053501</v>
      </c>
      <c r="AL12" s="17">
        <v>0.18357297841481901</v>
      </c>
      <c r="AM12" s="17"/>
      <c r="AN12" s="17">
        <v>7.2504229845332197E-2</v>
      </c>
      <c r="AO12" s="17">
        <v>0.16441576997448101</v>
      </c>
      <c r="AP12" s="17"/>
      <c r="AQ12" s="17">
        <v>7.8885939596967602E-2</v>
      </c>
      <c r="AR12" s="17">
        <v>0.164739234686515</v>
      </c>
      <c r="AS12" s="17"/>
      <c r="AT12" s="17">
        <v>0.10719447145028101</v>
      </c>
      <c r="AU12" s="17">
        <v>0.14179218961965701</v>
      </c>
      <c r="AV12" s="17"/>
      <c r="AW12" s="17">
        <v>8.9948052716265894E-2</v>
      </c>
      <c r="AX12" s="17">
        <v>0.140106523305911</v>
      </c>
      <c r="AY12" s="17"/>
      <c r="AZ12" s="17">
        <v>5.1804476546252497E-2</v>
      </c>
      <c r="BA12" s="17">
        <v>0.172199625535775</v>
      </c>
    </row>
    <row r="13" spans="2:53" x14ac:dyDescent="0.35">
      <c r="B13" s="18" t="s">
        <v>171</v>
      </c>
      <c r="C13" s="17">
        <v>0.16944291443499199</v>
      </c>
      <c r="D13" s="17">
        <v>0.13579777636773099</v>
      </c>
      <c r="E13" s="17">
        <v>0.203240493566583</v>
      </c>
      <c r="F13" s="17"/>
      <c r="G13" s="17">
        <v>3.9380813980924502E-2</v>
      </c>
      <c r="H13" s="17">
        <v>6.5092189246641896E-2</v>
      </c>
      <c r="I13" s="17">
        <v>9.9716896334281505E-2</v>
      </c>
      <c r="J13" s="17">
        <v>0.19572708855020399</v>
      </c>
      <c r="K13" s="17">
        <v>0.32015247781294498</v>
      </c>
      <c r="L13" s="17">
        <v>0.42943398275582501</v>
      </c>
      <c r="M13" s="17"/>
      <c r="N13" s="17">
        <v>0.12868347340044001</v>
      </c>
      <c r="O13" s="17">
        <v>0.28980348516375098</v>
      </c>
      <c r="P13" s="17">
        <v>0.27890054157646299</v>
      </c>
      <c r="Q13" s="17">
        <v>0.24463978118410801</v>
      </c>
      <c r="R13" s="17"/>
      <c r="S13" s="17">
        <v>0.118459738613268</v>
      </c>
      <c r="T13" s="17">
        <v>0.194906003979741</v>
      </c>
      <c r="U13" s="17">
        <v>0.28337351890469098</v>
      </c>
      <c r="V13" s="17">
        <v>0.15706590361726</v>
      </c>
      <c r="W13" s="17">
        <v>0.16314231244333599</v>
      </c>
      <c r="X13" s="17">
        <v>0.12190833918284601</v>
      </c>
      <c r="Y13" s="17">
        <v>0.16640888859558001</v>
      </c>
      <c r="Z13" s="17">
        <v>0.128383140927816</v>
      </c>
      <c r="AA13" s="17">
        <v>0.18299460608919299</v>
      </c>
      <c r="AB13" s="17"/>
      <c r="AC13" s="17">
        <v>0.15892694867447599</v>
      </c>
      <c r="AD13" s="17">
        <v>0.296154966782809</v>
      </c>
      <c r="AE13" s="17">
        <v>0.110328606143915</v>
      </c>
      <c r="AF13" s="17">
        <v>5.9223401617025197E-2</v>
      </c>
      <c r="AG13" s="17">
        <v>0.107084117793561</v>
      </c>
      <c r="AH13" s="17">
        <v>0.14148042917697801</v>
      </c>
      <c r="AI13" s="17">
        <v>0.230017199477239</v>
      </c>
      <c r="AJ13" s="17">
        <v>0.124915816526495</v>
      </c>
      <c r="AK13" s="17">
        <v>6.7089878148043305E-2</v>
      </c>
      <c r="AL13" s="17">
        <v>0.22541396413065501</v>
      </c>
      <c r="AM13" s="17"/>
      <c r="AN13" s="17">
        <v>4.5443828385924402E-2</v>
      </c>
      <c r="AO13" s="17">
        <v>0.33678785948635598</v>
      </c>
      <c r="AP13" s="17"/>
      <c r="AQ13" s="17">
        <v>6.8522507202097502E-2</v>
      </c>
      <c r="AR13" s="17">
        <v>0.30876215225667097</v>
      </c>
      <c r="AS13" s="17"/>
      <c r="AT13" s="17">
        <v>0.138954156417463</v>
      </c>
      <c r="AU13" s="17">
        <v>0.34023145888070799</v>
      </c>
      <c r="AV13" s="17"/>
      <c r="AW13" s="17">
        <v>0.19344694004318</v>
      </c>
      <c r="AX13" s="17">
        <v>0.13864614119652099</v>
      </c>
      <c r="AY13" s="17"/>
      <c r="AZ13" s="17">
        <v>2.76954253584153E-2</v>
      </c>
      <c r="BA13" s="17">
        <v>0.30783587631965598</v>
      </c>
    </row>
    <row r="14" spans="2:53" x14ac:dyDescent="0.35">
      <c r="B14" s="18" t="s">
        <v>69</v>
      </c>
      <c r="C14" s="19">
        <v>1.1557489796179699E-2</v>
      </c>
      <c r="D14" s="19">
        <v>1.24992699110955E-2</v>
      </c>
      <c r="E14" s="19">
        <v>1.06261075495208E-2</v>
      </c>
      <c r="F14" s="19"/>
      <c r="G14" s="19">
        <v>1.1240376978974599E-2</v>
      </c>
      <c r="H14" s="19">
        <v>9.7729017020918608E-3</v>
      </c>
      <c r="I14" s="19">
        <v>8.3467408845749602E-3</v>
      </c>
      <c r="J14" s="19">
        <v>7.1758877273345699E-3</v>
      </c>
      <c r="K14" s="19">
        <v>2.0238261252666302E-2</v>
      </c>
      <c r="L14" s="19">
        <v>2.4115188485205899E-2</v>
      </c>
      <c r="M14" s="19"/>
      <c r="N14" s="19">
        <v>5.9915544091977899E-3</v>
      </c>
      <c r="O14" s="19">
        <v>2.39411805242284E-2</v>
      </c>
      <c r="P14" s="19">
        <v>2.58485954800141E-2</v>
      </c>
      <c r="Q14" s="19">
        <v>2.28048827656336E-2</v>
      </c>
      <c r="R14" s="19"/>
      <c r="S14" s="19">
        <v>1.6297570801923698E-2</v>
      </c>
      <c r="T14" s="19">
        <v>1.86047897102945E-2</v>
      </c>
      <c r="U14" s="19">
        <v>1.0030656037326099E-2</v>
      </c>
      <c r="V14" s="19">
        <v>3.7585180206630999E-3</v>
      </c>
      <c r="W14" s="19">
        <v>1.11717881354482E-2</v>
      </c>
      <c r="X14" s="19">
        <v>9.8216156282600296E-3</v>
      </c>
      <c r="Y14" s="19">
        <v>1.69502152737065E-2</v>
      </c>
      <c r="Z14" s="19">
        <v>0</v>
      </c>
      <c r="AA14" s="19">
        <v>6.7247341438090198E-3</v>
      </c>
      <c r="AB14" s="19"/>
      <c r="AC14" s="19">
        <v>1.45705109205601E-2</v>
      </c>
      <c r="AD14" s="19">
        <v>8.9583269160076508E-3</v>
      </c>
      <c r="AE14" s="19">
        <v>2.3517049924494399E-3</v>
      </c>
      <c r="AF14" s="19">
        <v>8.2313776008025603E-3</v>
      </c>
      <c r="AG14" s="19">
        <v>0</v>
      </c>
      <c r="AH14" s="19">
        <v>5.17161508656028E-2</v>
      </c>
      <c r="AI14" s="19">
        <v>1.2018556941468301E-2</v>
      </c>
      <c r="AJ14" s="19">
        <v>0</v>
      </c>
      <c r="AK14" s="19">
        <v>0</v>
      </c>
      <c r="AL14" s="19">
        <v>6.52465709897437E-3</v>
      </c>
      <c r="AM14" s="19"/>
      <c r="AN14" s="19">
        <v>2.8974754092299798E-3</v>
      </c>
      <c r="AO14" s="19">
        <v>1.6372701499893502E-2</v>
      </c>
      <c r="AP14" s="19"/>
      <c r="AQ14" s="19">
        <v>6.1680604853070597E-3</v>
      </c>
      <c r="AR14" s="19">
        <v>1.3889515680538899E-2</v>
      </c>
      <c r="AS14" s="19"/>
      <c r="AT14" s="19">
        <v>7.1107352191114104E-3</v>
      </c>
      <c r="AU14" s="19">
        <v>2.8381817091673402E-2</v>
      </c>
      <c r="AV14" s="19"/>
      <c r="AW14" s="19">
        <v>1.2156675650614601E-2</v>
      </c>
      <c r="AX14" s="19">
        <v>1.0910600445143E-2</v>
      </c>
      <c r="AY14" s="19"/>
      <c r="AZ14" s="19">
        <v>5.1435056361000403E-3</v>
      </c>
      <c r="BA14" s="19">
        <v>1.7819683724110299E-2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189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167</v>
      </c>
      <c r="C9" s="17">
        <v>0.20390003113268501</v>
      </c>
      <c r="D9" s="17">
        <v>0.21961074290725</v>
      </c>
      <c r="E9" s="17">
        <v>0.18837276105056899</v>
      </c>
      <c r="F9" s="17"/>
      <c r="G9" s="17">
        <v>0.26029487890531999</v>
      </c>
      <c r="H9" s="17">
        <v>0.29942426790478499</v>
      </c>
      <c r="I9" s="17">
        <v>0.27464004168704298</v>
      </c>
      <c r="J9" s="17">
        <v>0.18071195446868599</v>
      </c>
      <c r="K9" s="17">
        <v>4.6706308941317498E-2</v>
      </c>
      <c r="L9" s="17">
        <v>1.7151340924451398E-2</v>
      </c>
      <c r="M9" s="17"/>
      <c r="N9" s="17">
        <v>0.222432428715127</v>
      </c>
      <c r="O9" s="17">
        <v>0.119096564662212</v>
      </c>
      <c r="P9" s="17">
        <v>0.19115482095948999</v>
      </c>
      <c r="Q9" s="17">
        <v>0.151917929293158</v>
      </c>
      <c r="R9" s="17"/>
      <c r="S9" s="17">
        <v>0.23594280666206299</v>
      </c>
      <c r="T9" s="17">
        <v>0.13080765320462601</v>
      </c>
      <c r="U9" s="17">
        <v>0.15162068121415101</v>
      </c>
      <c r="V9" s="17">
        <v>0.25131882297547398</v>
      </c>
      <c r="W9" s="17">
        <v>0.221132967754368</v>
      </c>
      <c r="X9" s="17">
        <v>0.25880937486070899</v>
      </c>
      <c r="Y9" s="17">
        <v>0.19370779058528301</v>
      </c>
      <c r="Z9" s="17">
        <v>0.29617642990689702</v>
      </c>
      <c r="AA9" s="17">
        <v>0.172518380681253</v>
      </c>
      <c r="AB9" s="17"/>
      <c r="AC9" s="17">
        <v>0.16792474076033301</v>
      </c>
      <c r="AD9" s="17">
        <v>0.12412607453416701</v>
      </c>
      <c r="AE9" s="17">
        <v>0.23111370458515701</v>
      </c>
      <c r="AF9" s="17">
        <v>0.29234091450097899</v>
      </c>
      <c r="AG9" s="17">
        <v>0.21300632340784001</v>
      </c>
      <c r="AH9" s="17">
        <v>0.321188873549275</v>
      </c>
      <c r="AI9" s="17">
        <v>0.15008013350281699</v>
      </c>
      <c r="AJ9" s="17">
        <v>0.150592982349047</v>
      </c>
      <c r="AK9" s="17">
        <v>0.246999248044936</v>
      </c>
      <c r="AL9" s="17">
        <v>0.14010168424444999</v>
      </c>
      <c r="AM9" s="17"/>
      <c r="AN9" s="17">
        <v>0.29522345086080898</v>
      </c>
      <c r="AO9" s="17">
        <v>9.52927828418412E-2</v>
      </c>
      <c r="AP9" s="17"/>
      <c r="AQ9" s="17">
        <v>0.27339847716015497</v>
      </c>
      <c r="AR9" s="17">
        <v>0.11024575604983</v>
      </c>
      <c r="AS9" s="17"/>
      <c r="AT9" s="17">
        <v>0.22078161646799199</v>
      </c>
      <c r="AU9" s="17">
        <v>0.111837612177086</v>
      </c>
      <c r="AV9" s="17"/>
      <c r="AW9" s="17">
        <v>0.22057433745084001</v>
      </c>
      <c r="AX9" s="17">
        <v>0.18428522294741201</v>
      </c>
      <c r="AY9" s="17"/>
      <c r="AZ9" s="17">
        <v>0.33075131077033798</v>
      </c>
      <c r="BA9" s="17">
        <v>8.0050752233425407E-2</v>
      </c>
    </row>
    <row r="10" spans="2:53" x14ac:dyDescent="0.35">
      <c r="B10" s="18" t="s">
        <v>168</v>
      </c>
      <c r="C10" s="17">
        <v>0.26570439977114102</v>
      </c>
      <c r="D10" s="17">
        <v>0.28517583058207402</v>
      </c>
      <c r="E10" s="17">
        <v>0.246472013854626</v>
      </c>
      <c r="F10" s="17"/>
      <c r="G10" s="17">
        <v>0.26831924166332799</v>
      </c>
      <c r="H10" s="17">
        <v>0.34586662028926302</v>
      </c>
      <c r="I10" s="17">
        <v>0.33422093336970699</v>
      </c>
      <c r="J10" s="17">
        <v>0.25532175872676099</v>
      </c>
      <c r="K10" s="17">
        <v>0.14415315640267101</v>
      </c>
      <c r="L10" s="17">
        <v>5.7671575520051699E-2</v>
      </c>
      <c r="M10" s="17"/>
      <c r="N10" s="17">
        <v>0.2804926516447</v>
      </c>
      <c r="O10" s="17">
        <v>0.21067718557797799</v>
      </c>
      <c r="P10" s="17">
        <v>0.22187114984534001</v>
      </c>
      <c r="Q10" s="17">
        <v>0.28081348481913898</v>
      </c>
      <c r="R10" s="17"/>
      <c r="S10" s="17">
        <v>0.314737972826999</v>
      </c>
      <c r="T10" s="17">
        <v>0.26564794810447401</v>
      </c>
      <c r="U10" s="17">
        <v>0.22984195199086299</v>
      </c>
      <c r="V10" s="17">
        <v>0.24365680389531399</v>
      </c>
      <c r="W10" s="17">
        <v>0.32773208717720398</v>
      </c>
      <c r="X10" s="17">
        <v>0.221096220780819</v>
      </c>
      <c r="Y10" s="17">
        <v>0.23673722017864199</v>
      </c>
      <c r="Z10" s="17">
        <v>0.25219888235395699</v>
      </c>
      <c r="AA10" s="17">
        <v>0.270545860790527</v>
      </c>
      <c r="AB10" s="17"/>
      <c r="AC10" s="17">
        <v>0.238133718147269</v>
      </c>
      <c r="AD10" s="17">
        <v>0.166632989818462</v>
      </c>
      <c r="AE10" s="17">
        <v>0.26574752397125601</v>
      </c>
      <c r="AF10" s="17">
        <v>0.36222685782310798</v>
      </c>
      <c r="AG10" s="17">
        <v>0.18453989746178201</v>
      </c>
      <c r="AH10" s="17">
        <v>0.227263104580534</v>
      </c>
      <c r="AI10" s="17">
        <v>0.208118053038303</v>
      </c>
      <c r="AJ10" s="17">
        <v>0.36329644606002998</v>
      </c>
      <c r="AK10" s="17">
        <v>0.31051712898703099</v>
      </c>
      <c r="AL10" s="17">
        <v>0.23006174468378099</v>
      </c>
      <c r="AM10" s="17"/>
      <c r="AN10" s="17">
        <v>0.34549184956439299</v>
      </c>
      <c r="AO10" s="17">
        <v>0.15911142120275801</v>
      </c>
      <c r="AP10" s="17"/>
      <c r="AQ10" s="17">
        <v>0.32173433213281399</v>
      </c>
      <c r="AR10" s="17">
        <v>0.19061381331337901</v>
      </c>
      <c r="AS10" s="17"/>
      <c r="AT10" s="17">
        <v>0.28288438586748899</v>
      </c>
      <c r="AU10" s="17">
        <v>0.162076089498467</v>
      </c>
      <c r="AV10" s="17"/>
      <c r="AW10" s="17">
        <v>0.277616725672028</v>
      </c>
      <c r="AX10" s="17">
        <v>0.25160101599658302</v>
      </c>
      <c r="AY10" s="17"/>
      <c r="AZ10" s="17">
        <v>0.374102448644552</v>
      </c>
      <c r="BA10" s="17">
        <v>0.15987164644451499</v>
      </c>
    </row>
    <row r="11" spans="2:53" ht="29" x14ac:dyDescent="0.35">
      <c r="B11" s="18" t="s">
        <v>169</v>
      </c>
      <c r="C11" s="17">
        <v>0.17498069777917899</v>
      </c>
      <c r="D11" s="17">
        <v>0.183032800777121</v>
      </c>
      <c r="E11" s="17">
        <v>0.166546562459296</v>
      </c>
      <c r="F11" s="17"/>
      <c r="G11" s="17">
        <v>0.21080425008567599</v>
      </c>
      <c r="H11" s="17">
        <v>0.173006441922819</v>
      </c>
      <c r="I11" s="17">
        <v>0.18944883157262701</v>
      </c>
      <c r="J11" s="17">
        <v>0.15717577093964</v>
      </c>
      <c r="K11" s="17">
        <v>0.19972540136870201</v>
      </c>
      <c r="L11" s="17">
        <v>0.10765811754160901</v>
      </c>
      <c r="M11" s="17"/>
      <c r="N11" s="17">
        <v>0.18396012607999199</v>
      </c>
      <c r="O11" s="17">
        <v>0.14850580228360899</v>
      </c>
      <c r="P11" s="17">
        <v>0.152716665888705</v>
      </c>
      <c r="Q11" s="17">
        <v>0.14181344193235201</v>
      </c>
      <c r="R11" s="17"/>
      <c r="S11" s="17">
        <v>0.162323063485766</v>
      </c>
      <c r="T11" s="17">
        <v>0.19659028789479999</v>
      </c>
      <c r="U11" s="17">
        <v>0.16107092418932301</v>
      </c>
      <c r="V11" s="17">
        <v>0.154969164311134</v>
      </c>
      <c r="W11" s="17">
        <v>0.163142313333839</v>
      </c>
      <c r="X11" s="17">
        <v>0.21187617224914901</v>
      </c>
      <c r="Y11" s="17">
        <v>0.17488400184913899</v>
      </c>
      <c r="Z11" s="17">
        <v>0.11045282294872701</v>
      </c>
      <c r="AA11" s="17">
        <v>0.19618465852419301</v>
      </c>
      <c r="AB11" s="17"/>
      <c r="AC11" s="17">
        <v>0.183994977603474</v>
      </c>
      <c r="AD11" s="17">
        <v>0.19403231721942599</v>
      </c>
      <c r="AE11" s="17">
        <v>0.19748631341767101</v>
      </c>
      <c r="AF11" s="17">
        <v>0.18270167103836499</v>
      </c>
      <c r="AG11" s="17">
        <v>0.209164782372873</v>
      </c>
      <c r="AH11" s="17">
        <v>0.18954322692848699</v>
      </c>
      <c r="AI11" s="17">
        <v>0.152978109382987</v>
      </c>
      <c r="AJ11" s="17">
        <v>0.20251907010313</v>
      </c>
      <c r="AK11" s="17">
        <v>0.234440901184716</v>
      </c>
      <c r="AL11" s="17">
        <v>0.181862997622351</v>
      </c>
      <c r="AM11" s="17"/>
      <c r="AN11" s="17">
        <v>0.191144605765139</v>
      </c>
      <c r="AO11" s="17">
        <v>0.15012937827022399</v>
      </c>
      <c r="AP11" s="17"/>
      <c r="AQ11" s="17">
        <v>0.194004167458282</v>
      </c>
      <c r="AR11" s="17">
        <v>0.14865425814066499</v>
      </c>
      <c r="AS11" s="17"/>
      <c r="AT11" s="17">
        <v>0.179163748997614</v>
      </c>
      <c r="AU11" s="17">
        <v>0.15746184496930701</v>
      </c>
      <c r="AV11" s="17"/>
      <c r="AW11" s="17">
        <v>0.153832261101501</v>
      </c>
      <c r="AX11" s="17">
        <v>0.201152265015445</v>
      </c>
      <c r="AY11" s="17"/>
      <c r="AZ11" s="17">
        <v>0.17279587288867401</v>
      </c>
      <c r="BA11" s="17">
        <v>0.17711381766557899</v>
      </c>
    </row>
    <row r="12" spans="2:53" x14ac:dyDescent="0.35">
      <c r="B12" s="18" t="s">
        <v>170</v>
      </c>
      <c r="C12" s="17">
        <v>0.109326642902768</v>
      </c>
      <c r="D12" s="17">
        <v>0.106182610277867</v>
      </c>
      <c r="E12" s="17">
        <v>0.112569032675266</v>
      </c>
      <c r="F12" s="17"/>
      <c r="G12" s="17">
        <v>0.12785371203359999</v>
      </c>
      <c r="H12" s="17">
        <v>7.2570958213764497E-2</v>
      </c>
      <c r="I12" s="17">
        <v>5.8483864702746302E-2</v>
      </c>
      <c r="J12" s="17">
        <v>0.14405560284820201</v>
      </c>
      <c r="K12" s="17">
        <v>0.164427052937417</v>
      </c>
      <c r="L12" s="17">
        <v>0.17613523591984101</v>
      </c>
      <c r="M12" s="17"/>
      <c r="N12" s="17">
        <v>0.113384223986949</v>
      </c>
      <c r="O12" s="17">
        <v>0.13677734105370701</v>
      </c>
      <c r="P12" s="17">
        <v>7.6630816754923198E-2</v>
      </c>
      <c r="Q12" s="17">
        <v>7.1359809992083606E-2</v>
      </c>
      <c r="R12" s="17"/>
      <c r="S12" s="17">
        <v>0.103020176152207</v>
      </c>
      <c r="T12" s="17">
        <v>0.113487838476223</v>
      </c>
      <c r="U12" s="17">
        <v>0.116126441444047</v>
      </c>
      <c r="V12" s="17">
        <v>9.2736135692098307E-2</v>
      </c>
      <c r="W12" s="17">
        <v>9.1506020479390104E-2</v>
      </c>
      <c r="X12" s="17">
        <v>9.2293094794115502E-2</v>
      </c>
      <c r="Y12" s="17">
        <v>0.14913173783821601</v>
      </c>
      <c r="Z12" s="17">
        <v>0.13751794397757</v>
      </c>
      <c r="AA12" s="17">
        <v>0.104881917930853</v>
      </c>
      <c r="AB12" s="17"/>
      <c r="AC12" s="17">
        <v>0.15405295275277101</v>
      </c>
      <c r="AD12" s="17">
        <v>0.11751680993711</v>
      </c>
      <c r="AE12" s="17">
        <v>9.2046305170791307E-2</v>
      </c>
      <c r="AF12" s="17">
        <v>6.1388155859564801E-2</v>
      </c>
      <c r="AG12" s="17">
        <v>0.22143043176317101</v>
      </c>
      <c r="AH12" s="17">
        <v>6.8432260129146993E-2</v>
      </c>
      <c r="AI12" s="17">
        <v>0.149501963222432</v>
      </c>
      <c r="AJ12" s="17">
        <v>0.105935469026037</v>
      </c>
      <c r="AK12" s="17">
        <v>0.105699396168763</v>
      </c>
      <c r="AL12" s="17">
        <v>0.151765161484397</v>
      </c>
      <c r="AM12" s="17"/>
      <c r="AN12" s="17">
        <v>8.49183122969525E-2</v>
      </c>
      <c r="AO12" s="17">
        <v>0.139152238413111</v>
      </c>
      <c r="AP12" s="17"/>
      <c r="AQ12" s="17">
        <v>8.3314534120070297E-2</v>
      </c>
      <c r="AR12" s="17">
        <v>0.14460900261771401</v>
      </c>
      <c r="AS12" s="17"/>
      <c r="AT12" s="17">
        <v>0.10791685364449401</v>
      </c>
      <c r="AU12" s="17">
        <v>0.12555117669361701</v>
      </c>
      <c r="AV12" s="17"/>
      <c r="AW12" s="17">
        <v>8.7461823508059797E-2</v>
      </c>
      <c r="AX12" s="17">
        <v>0.13558820842191599</v>
      </c>
      <c r="AY12" s="17"/>
      <c r="AZ12" s="17">
        <v>5.6842310764244203E-2</v>
      </c>
      <c r="BA12" s="17">
        <v>0.160568906342545</v>
      </c>
    </row>
    <row r="13" spans="2:53" x14ac:dyDescent="0.35">
      <c r="B13" s="18" t="s">
        <v>171</v>
      </c>
      <c r="C13" s="17">
        <v>0.23292777076215099</v>
      </c>
      <c r="D13" s="17">
        <v>0.19241930810173299</v>
      </c>
      <c r="E13" s="17">
        <v>0.27328558201862502</v>
      </c>
      <c r="F13" s="17"/>
      <c r="G13" s="17">
        <v>0.108167446503246</v>
      </c>
      <c r="H13" s="17">
        <v>0.103581212003858</v>
      </c>
      <c r="I13" s="17">
        <v>0.135294558931744</v>
      </c>
      <c r="J13" s="17">
        <v>0.249553775305348</v>
      </c>
      <c r="K13" s="17">
        <v>0.42507166023783699</v>
      </c>
      <c r="L13" s="17">
        <v>0.60829934023409804</v>
      </c>
      <c r="M13" s="17"/>
      <c r="N13" s="17">
        <v>0.18937529559573399</v>
      </c>
      <c r="O13" s="17">
        <v>0.37097646117951799</v>
      </c>
      <c r="P13" s="17">
        <v>0.33330460997459799</v>
      </c>
      <c r="Q13" s="17">
        <v>0.33129045119763401</v>
      </c>
      <c r="R13" s="17"/>
      <c r="S13" s="17">
        <v>0.16847708732564401</v>
      </c>
      <c r="T13" s="17">
        <v>0.27605760251980999</v>
      </c>
      <c r="U13" s="17">
        <v>0.336324673142952</v>
      </c>
      <c r="V13" s="17">
        <v>0.24604351888582399</v>
      </c>
      <c r="W13" s="17">
        <v>0.18531482311975001</v>
      </c>
      <c r="X13" s="17">
        <v>0.20610352168694701</v>
      </c>
      <c r="Y13" s="17">
        <v>0.23706414169693801</v>
      </c>
      <c r="Z13" s="17">
        <v>0.15054156389447801</v>
      </c>
      <c r="AA13" s="17">
        <v>0.250760777967029</v>
      </c>
      <c r="AB13" s="17"/>
      <c r="AC13" s="17">
        <v>0.24366400215061601</v>
      </c>
      <c r="AD13" s="17">
        <v>0.39769180849083502</v>
      </c>
      <c r="AE13" s="17">
        <v>0.20729939163749</v>
      </c>
      <c r="AF13" s="17">
        <v>8.8176281897084194E-2</v>
      </c>
      <c r="AG13" s="17">
        <v>0.171858564994333</v>
      </c>
      <c r="AH13" s="17">
        <v>0.14185638394695399</v>
      </c>
      <c r="AI13" s="17">
        <v>0.32253114071803901</v>
      </c>
      <c r="AJ13" s="17">
        <v>0.17765603246175601</v>
      </c>
      <c r="AK13" s="17">
        <v>7.1695081356777907E-2</v>
      </c>
      <c r="AL13" s="17">
        <v>0.28968375486604703</v>
      </c>
      <c r="AM13" s="17"/>
      <c r="AN13" s="17">
        <v>7.7238838983351293E-2</v>
      </c>
      <c r="AO13" s="17">
        <v>0.439152028754006</v>
      </c>
      <c r="AP13" s="17"/>
      <c r="AQ13" s="17">
        <v>0.120409420700216</v>
      </c>
      <c r="AR13" s="17">
        <v>0.39039726291952598</v>
      </c>
      <c r="AS13" s="17"/>
      <c r="AT13" s="17">
        <v>0.198974849689045</v>
      </c>
      <c r="AU13" s="17">
        <v>0.421456528848139</v>
      </c>
      <c r="AV13" s="17"/>
      <c r="AW13" s="17">
        <v>0.249385436671335</v>
      </c>
      <c r="AX13" s="17">
        <v>0.21167129876669599</v>
      </c>
      <c r="AY13" s="17"/>
      <c r="AZ13" s="17">
        <v>5.9618575254173398E-2</v>
      </c>
      <c r="BA13" s="17">
        <v>0.40213551507175199</v>
      </c>
    </row>
    <row r="14" spans="2:53" x14ac:dyDescent="0.35">
      <c r="B14" s="18" t="s">
        <v>69</v>
      </c>
      <c r="C14" s="19">
        <v>1.3160457652076E-2</v>
      </c>
      <c r="D14" s="19">
        <v>1.35787073539551E-2</v>
      </c>
      <c r="E14" s="19">
        <v>1.27540479416171E-2</v>
      </c>
      <c r="F14" s="19"/>
      <c r="G14" s="19">
        <v>2.456047080883E-2</v>
      </c>
      <c r="H14" s="19">
        <v>5.5504996655113504E-3</v>
      </c>
      <c r="I14" s="19">
        <v>7.9117697361325897E-3</v>
      </c>
      <c r="J14" s="19">
        <v>1.31811377113635E-2</v>
      </c>
      <c r="K14" s="19">
        <v>1.9916420112055501E-2</v>
      </c>
      <c r="L14" s="19">
        <v>3.3084389859949097E-2</v>
      </c>
      <c r="M14" s="19"/>
      <c r="N14" s="19">
        <v>1.0355273977497101E-2</v>
      </c>
      <c r="O14" s="19">
        <v>1.39666452429759E-2</v>
      </c>
      <c r="P14" s="19">
        <v>2.43219365769437E-2</v>
      </c>
      <c r="Q14" s="19">
        <v>2.28048827656336E-2</v>
      </c>
      <c r="R14" s="19"/>
      <c r="S14" s="19">
        <v>1.5498893547320701E-2</v>
      </c>
      <c r="T14" s="19">
        <v>1.7408669800067899E-2</v>
      </c>
      <c r="U14" s="19">
        <v>5.0153280186630601E-3</v>
      </c>
      <c r="V14" s="19">
        <v>1.1275554240156201E-2</v>
      </c>
      <c r="W14" s="19">
        <v>1.11717881354482E-2</v>
      </c>
      <c r="X14" s="19">
        <v>9.8216156282600296E-3</v>
      </c>
      <c r="Y14" s="19">
        <v>8.4751078517816304E-3</v>
      </c>
      <c r="Z14" s="19">
        <v>5.3112356918372801E-2</v>
      </c>
      <c r="AA14" s="19">
        <v>5.1084041061452597E-3</v>
      </c>
      <c r="AB14" s="19"/>
      <c r="AC14" s="19">
        <v>1.22296085855375E-2</v>
      </c>
      <c r="AD14" s="19">
        <v>0</v>
      </c>
      <c r="AE14" s="19">
        <v>6.3067612176345199E-3</v>
      </c>
      <c r="AF14" s="19">
        <v>1.3166118880899099E-2</v>
      </c>
      <c r="AG14" s="19">
        <v>0</v>
      </c>
      <c r="AH14" s="19">
        <v>5.17161508656028E-2</v>
      </c>
      <c r="AI14" s="19">
        <v>1.67906001354215E-2</v>
      </c>
      <c r="AJ14" s="19">
        <v>0</v>
      </c>
      <c r="AK14" s="19">
        <v>3.0648244257776701E-2</v>
      </c>
      <c r="AL14" s="19">
        <v>6.52465709897437E-3</v>
      </c>
      <c r="AM14" s="19"/>
      <c r="AN14" s="19">
        <v>5.9829425293559998E-3</v>
      </c>
      <c r="AO14" s="19">
        <v>1.7162150518059499E-2</v>
      </c>
      <c r="AP14" s="19"/>
      <c r="AQ14" s="19">
        <v>7.1390684284624696E-3</v>
      </c>
      <c r="AR14" s="19">
        <v>1.54799069588846E-2</v>
      </c>
      <c r="AS14" s="19"/>
      <c r="AT14" s="19">
        <v>1.02785453333652E-2</v>
      </c>
      <c r="AU14" s="19">
        <v>2.16167478133844E-2</v>
      </c>
      <c r="AV14" s="19"/>
      <c r="AW14" s="19">
        <v>1.1129415596237299E-2</v>
      </c>
      <c r="AX14" s="19">
        <v>1.5701988851948501E-2</v>
      </c>
      <c r="AY14" s="19"/>
      <c r="AZ14" s="19">
        <v>5.8894816780185903E-3</v>
      </c>
      <c r="BA14" s="19">
        <v>2.0259362242184199E-2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A29"/>
  <sheetViews>
    <sheetView showGridLines="0" workbookViewId="0">
      <pane xSplit="2" topLeftCell="C1" activePane="topRight" state="frozen"/>
      <selection pane="topRight" activeCell="B1" sqref="B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197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119</v>
      </c>
      <c r="C9" s="17">
        <v>0.31227630656511601</v>
      </c>
      <c r="D9" s="17">
        <v>0.300531720553045</v>
      </c>
      <c r="E9" s="17">
        <v>0.32340217241959601</v>
      </c>
      <c r="F9" s="17"/>
      <c r="G9" s="17">
        <v>0.349362186001203</v>
      </c>
      <c r="H9" s="17">
        <v>0.2707968697027</v>
      </c>
      <c r="I9" s="17">
        <v>0.31001571046246101</v>
      </c>
      <c r="J9" s="17">
        <v>0.34293657341213601</v>
      </c>
      <c r="K9" s="17">
        <v>0.33342810114898702</v>
      </c>
      <c r="L9" s="17">
        <v>0.28313668757016802</v>
      </c>
      <c r="M9" s="17"/>
      <c r="N9" s="17">
        <v>0.31512016934917703</v>
      </c>
      <c r="O9" s="17">
        <v>0.31494129069691201</v>
      </c>
      <c r="P9" s="17">
        <v>0.291484346530686</v>
      </c>
      <c r="Q9" s="17">
        <v>0.32757378312501001</v>
      </c>
      <c r="R9" s="17"/>
      <c r="S9" s="17">
        <v>0.30231705641872397</v>
      </c>
      <c r="T9" s="17">
        <v>0.31716599585629002</v>
      </c>
      <c r="U9" s="17">
        <v>0.388888891685083</v>
      </c>
      <c r="V9" s="17">
        <v>0.35728226374807698</v>
      </c>
      <c r="W9" s="17">
        <v>0.28355812894008298</v>
      </c>
      <c r="X9" s="17">
        <v>0.27267994249449501</v>
      </c>
      <c r="Y9" s="17">
        <v>0.324015740547069</v>
      </c>
      <c r="Z9" s="17">
        <v>0.25219888147744901</v>
      </c>
      <c r="AA9" s="17">
        <v>0.28600077818094699</v>
      </c>
      <c r="AB9" s="17"/>
      <c r="AC9" s="17">
        <v>0.37721705797650201</v>
      </c>
      <c r="AD9" s="17">
        <v>0.29269296071203998</v>
      </c>
      <c r="AE9" s="17">
        <v>0.42430534882370902</v>
      </c>
      <c r="AF9" s="17">
        <v>0.34350570267441299</v>
      </c>
      <c r="AG9" s="17">
        <v>0.306529894419383</v>
      </c>
      <c r="AH9" s="17">
        <v>0.46143596632385098</v>
      </c>
      <c r="AI9" s="17">
        <v>0.27821543301602703</v>
      </c>
      <c r="AJ9" s="17">
        <v>0.22587383862018601</v>
      </c>
      <c r="AK9" s="17">
        <v>0.17603610934672501</v>
      </c>
      <c r="AL9" s="17">
        <v>0.284467241842356</v>
      </c>
      <c r="AM9" s="17"/>
      <c r="AN9" s="17">
        <v>0.25699754301133698</v>
      </c>
      <c r="AO9" s="17">
        <v>0.388565422018819</v>
      </c>
      <c r="AP9" s="17"/>
      <c r="AQ9" s="17">
        <v>0.27878921363825199</v>
      </c>
      <c r="AR9" s="17">
        <v>0.36030410420472497</v>
      </c>
      <c r="AS9" s="17"/>
      <c r="AT9" s="17">
        <v>0.31828141981114699</v>
      </c>
      <c r="AU9" s="17">
        <v>0.28500395556451202</v>
      </c>
      <c r="AV9" s="17"/>
      <c r="AW9" s="17">
        <v>0.311836552430445</v>
      </c>
      <c r="AX9" s="17">
        <v>0.31271118519256003</v>
      </c>
      <c r="AY9" s="17"/>
      <c r="AZ9" s="17">
        <v>0.263013227732808</v>
      </c>
      <c r="BA9" s="17">
        <v>0.36037354931399901</v>
      </c>
    </row>
    <row r="10" spans="2:53" ht="58" x14ac:dyDescent="0.35">
      <c r="B10" s="18" t="s">
        <v>125</v>
      </c>
      <c r="C10" s="17">
        <v>0.29988421549070499</v>
      </c>
      <c r="D10" s="17">
        <v>0.28413052109999298</v>
      </c>
      <c r="E10" s="17">
        <v>0.315547497161347</v>
      </c>
      <c r="F10" s="17"/>
      <c r="G10" s="17">
        <v>0.20905722174261501</v>
      </c>
      <c r="H10" s="17">
        <v>0.26003531006094399</v>
      </c>
      <c r="I10" s="17">
        <v>0.28592565411137699</v>
      </c>
      <c r="J10" s="17">
        <v>0.32083878143352801</v>
      </c>
      <c r="K10" s="17">
        <v>0.34756158767635198</v>
      </c>
      <c r="L10" s="17">
        <v>0.367550042593554</v>
      </c>
      <c r="M10" s="17"/>
      <c r="N10" s="17">
        <v>0.29715145173782898</v>
      </c>
      <c r="O10" s="17">
        <v>0.33394149321591399</v>
      </c>
      <c r="P10" s="17">
        <v>0.28356517010723298</v>
      </c>
      <c r="Q10" s="17">
        <v>0.28823271399796102</v>
      </c>
      <c r="R10" s="17"/>
      <c r="S10" s="17">
        <v>0.282144763295336</v>
      </c>
      <c r="T10" s="17">
        <v>0.31769623898466998</v>
      </c>
      <c r="U10" s="17">
        <v>0.29822603397381398</v>
      </c>
      <c r="V10" s="17">
        <v>0.34058642042436699</v>
      </c>
      <c r="W10" s="17">
        <v>0.29669057205034</v>
      </c>
      <c r="X10" s="17">
        <v>0.30604336601020399</v>
      </c>
      <c r="Y10" s="17">
        <v>0.27096457764612902</v>
      </c>
      <c r="Z10" s="17">
        <v>0.247970767802804</v>
      </c>
      <c r="AA10" s="17">
        <v>0.30617498040610802</v>
      </c>
      <c r="AB10" s="17"/>
      <c r="AC10" s="17">
        <v>0.27527727543570002</v>
      </c>
      <c r="AD10" s="17">
        <v>0.36629280293224797</v>
      </c>
      <c r="AE10" s="17">
        <v>0.336879066062093</v>
      </c>
      <c r="AF10" s="17">
        <v>0.233783550526248</v>
      </c>
      <c r="AG10" s="17">
        <v>0.36048239487877198</v>
      </c>
      <c r="AH10" s="17">
        <v>0.20470947266331099</v>
      </c>
      <c r="AI10" s="17">
        <v>0.37245696792441602</v>
      </c>
      <c r="AJ10" s="17">
        <v>0.30381193102383097</v>
      </c>
      <c r="AK10" s="17">
        <v>0.24392544027198301</v>
      </c>
      <c r="AL10" s="17">
        <v>0.283465666768552</v>
      </c>
      <c r="AM10" s="17"/>
      <c r="AN10" s="17">
        <v>0.248433433436968</v>
      </c>
      <c r="AO10" s="17">
        <v>0.36748525687119599</v>
      </c>
      <c r="AP10" s="17"/>
      <c r="AQ10" s="17">
        <v>0.27715399342529401</v>
      </c>
      <c r="AR10" s="17">
        <v>0.33378708082970499</v>
      </c>
      <c r="AS10" s="17"/>
      <c r="AT10" s="17">
        <v>0.28796638087362902</v>
      </c>
      <c r="AU10" s="17">
        <v>0.36707988358159399</v>
      </c>
      <c r="AV10" s="17"/>
      <c r="AW10" s="17">
        <v>0.29864629122867598</v>
      </c>
      <c r="AX10" s="17">
        <v>0.30125444089187198</v>
      </c>
      <c r="AY10" s="17"/>
      <c r="AZ10" s="17">
        <v>0.24434901283088201</v>
      </c>
      <c r="BA10" s="17">
        <v>0.35410514903264501</v>
      </c>
    </row>
    <row r="11" spans="2:53" ht="29" x14ac:dyDescent="0.35">
      <c r="B11" s="18" t="s">
        <v>190</v>
      </c>
      <c r="C11" s="17">
        <v>0.28429352697136401</v>
      </c>
      <c r="D11" s="17">
        <v>0.306185302144932</v>
      </c>
      <c r="E11" s="17">
        <v>0.26229731332460898</v>
      </c>
      <c r="F11" s="17"/>
      <c r="G11" s="17">
        <v>0.25004038066356099</v>
      </c>
      <c r="H11" s="17">
        <v>0.25635192721725197</v>
      </c>
      <c r="I11" s="17">
        <v>0.25680937926228697</v>
      </c>
      <c r="J11" s="17">
        <v>0.318027661752737</v>
      </c>
      <c r="K11" s="17">
        <v>0.303538199772457</v>
      </c>
      <c r="L11" s="17">
        <v>0.349418947374386</v>
      </c>
      <c r="M11" s="17"/>
      <c r="N11" s="17">
        <v>0.305316682892111</v>
      </c>
      <c r="O11" s="17">
        <v>0.29174906756442598</v>
      </c>
      <c r="P11" s="17">
        <v>0.182881098660647</v>
      </c>
      <c r="Q11" s="17">
        <v>0.19205107746077299</v>
      </c>
      <c r="R11" s="17"/>
      <c r="S11" s="17">
        <v>0.30761114114926502</v>
      </c>
      <c r="T11" s="17">
        <v>0.26281142232494198</v>
      </c>
      <c r="U11" s="17">
        <v>0.36583623213982402</v>
      </c>
      <c r="V11" s="17">
        <v>0.28153196254553398</v>
      </c>
      <c r="W11" s="17">
        <v>0.33464043633162299</v>
      </c>
      <c r="X11" s="17">
        <v>0.229194140692457</v>
      </c>
      <c r="Y11" s="17">
        <v>0.26827365838440498</v>
      </c>
      <c r="Z11" s="17">
        <v>0.27926399276258801</v>
      </c>
      <c r="AA11" s="17">
        <v>0.243646921167879</v>
      </c>
      <c r="AB11" s="17"/>
      <c r="AC11" s="17">
        <v>0.34348411275477903</v>
      </c>
      <c r="AD11" s="17">
        <v>0.19662488232035999</v>
      </c>
      <c r="AE11" s="17">
        <v>0.32031450871176198</v>
      </c>
      <c r="AF11" s="17">
        <v>0.26671922832931999</v>
      </c>
      <c r="AG11" s="17">
        <v>0.220920326298162</v>
      </c>
      <c r="AH11" s="17">
        <v>0.204139667416947</v>
      </c>
      <c r="AI11" s="17">
        <v>0.28315578470526698</v>
      </c>
      <c r="AJ11" s="17">
        <v>0.30914946150365602</v>
      </c>
      <c r="AK11" s="17">
        <v>0.39960580105737298</v>
      </c>
      <c r="AL11" s="17">
        <v>0.29780683794900398</v>
      </c>
      <c r="AM11" s="17"/>
      <c r="AN11" s="17">
        <v>0.27042072093364</v>
      </c>
      <c r="AO11" s="17">
        <v>0.305748685907266</v>
      </c>
      <c r="AP11" s="17"/>
      <c r="AQ11" s="17">
        <v>0.281837443678643</v>
      </c>
      <c r="AR11" s="17">
        <v>0.29937192072132002</v>
      </c>
      <c r="AS11" s="17"/>
      <c r="AT11" s="17">
        <v>0.291451367718983</v>
      </c>
      <c r="AU11" s="17">
        <v>0.23838848059839701</v>
      </c>
      <c r="AV11" s="17"/>
      <c r="AW11" s="17">
        <v>0.25783464328268002</v>
      </c>
      <c r="AX11" s="17">
        <v>0.31633464822439999</v>
      </c>
      <c r="AY11" s="17"/>
      <c r="AZ11" s="17">
        <v>0.26367747469557401</v>
      </c>
      <c r="BA11" s="17">
        <v>0.304421689772713</v>
      </c>
    </row>
    <row r="12" spans="2:53" ht="58" x14ac:dyDescent="0.35">
      <c r="B12" s="18" t="s">
        <v>118</v>
      </c>
      <c r="C12" s="17">
        <v>0.28227511269877698</v>
      </c>
      <c r="D12" s="17">
        <v>0.27039691722484199</v>
      </c>
      <c r="E12" s="17">
        <v>0.29440726061647898</v>
      </c>
      <c r="F12" s="17"/>
      <c r="G12" s="17">
        <v>0.18308624858453301</v>
      </c>
      <c r="H12" s="17">
        <v>0.344788534844501</v>
      </c>
      <c r="I12" s="17">
        <v>0.28086962827171102</v>
      </c>
      <c r="J12" s="17">
        <v>0.26085785386599097</v>
      </c>
      <c r="K12" s="17">
        <v>0.25159294024680801</v>
      </c>
      <c r="L12" s="17">
        <v>0.29697633145124003</v>
      </c>
      <c r="M12" s="17"/>
      <c r="N12" s="17">
        <v>0.30776773295132098</v>
      </c>
      <c r="O12" s="17">
        <v>0.21622674765244301</v>
      </c>
      <c r="P12" s="17">
        <v>0.238746608466685</v>
      </c>
      <c r="Q12" s="17">
        <v>0.12881099150622699</v>
      </c>
      <c r="R12" s="17"/>
      <c r="S12" s="17">
        <v>0.31953003668943902</v>
      </c>
      <c r="T12" s="17">
        <v>0.33333465662400202</v>
      </c>
      <c r="U12" s="17">
        <v>0.28259963288400403</v>
      </c>
      <c r="V12" s="17">
        <v>0.24242998612869801</v>
      </c>
      <c r="W12" s="17">
        <v>0.29882228957157497</v>
      </c>
      <c r="X12" s="17">
        <v>0.24523957762721499</v>
      </c>
      <c r="Y12" s="17">
        <v>0.223697610609259</v>
      </c>
      <c r="Z12" s="17">
        <v>0.212449436978941</v>
      </c>
      <c r="AA12" s="17">
        <v>0.29595817072206099</v>
      </c>
      <c r="AB12" s="17"/>
      <c r="AC12" s="17">
        <v>0.36114365785242403</v>
      </c>
      <c r="AD12" s="17">
        <v>0.28691253969533198</v>
      </c>
      <c r="AE12" s="17">
        <v>0.219902802964065</v>
      </c>
      <c r="AF12" s="17">
        <v>0.26250352988111803</v>
      </c>
      <c r="AG12" s="17">
        <v>0.30121694408894201</v>
      </c>
      <c r="AH12" s="17">
        <v>0.27561968742166298</v>
      </c>
      <c r="AI12" s="17">
        <v>0.30753578593512498</v>
      </c>
      <c r="AJ12" s="17">
        <v>0.32754275917619002</v>
      </c>
      <c r="AK12" s="17">
        <v>0.44512289404222299</v>
      </c>
      <c r="AL12" s="17">
        <v>0.22388841403016499</v>
      </c>
      <c r="AM12" s="17"/>
      <c r="AN12" s="17">
        <v>0.30903293961547001</v>
      </c>
      <c r="AO12" s="17">
        <v>0.24187710752127101</v>
      </c>
      <c r="AP12" s="17"/>
      <c r="AQ12" s="17">
        <v>0.28979700770975497</v>
      </c>
      <c r="AR12" s="17">
        <v>0.27475261743680401</v>
      </c>
      <c r="AS12" s="17"/>
      <c r="AT12" s="17">
        <v>0.28466899883959901</v>
      </c>
      <c r="AU12" s="17">
        <v>0.273030307504189</v>
      </c>
      <c r="AV12" s="17"/>
      <c r="AW12" s="17">
        <v>0.27142039709888499</v>
      </c>
      <c r="AX12" s="17">
        <v>0.29548457718775301</v>
      </c>
      <c r="AY12" s="17"/>
      <c r="AZ12" s="17">
        <v>0.29317488516255302</v>
      </c>
      <c r="BA12" s="17">
        <v>0.27163328895320099</v>
      </c>
    </row>
    <row r="13" spans="2:53" ht="58" x14ac:dyDescent="0.35">
      <c r="B13" s="18" t="s">
        <v>116</v>
      </c>
      <c r="C13" s="17">
        <v>0.25477186057094298</v>
      </c>
      <c r="D13" s="17">
        <v>0.25914307474346998</v>
      </c>
      <c r="E13" s="17">
        <v>0.25062985543608401</v>
      </c>
      <c r="F13" s="17"/>
      <c r="G13" s="17">
        <v>0.24220004713031401</v>
      </c>
      <c r="H13" s="17">
        <v>0.23217902650325101</v>
      </c>
      <c r="I13" s="17">
        <v>0.27537369068851802</v>
      </c>
      <c r="J13" s="17">
        <v>0.24934025749484001</v>
      </c>
      <c r="K13" s="17">
        <v>0.26363124962656898</v>
      </c>
      <c r="L13" s="17">
        <v>0.25083370516905001</v>
      </c>
      <c r="M13" s="17"/>
      <c r="N13" s="17">
        <v>0.26887551935632698</v>
      </c>
      <c r="O13" s="17">
        <v>0.18199224120583099</v>
      </c>
      <c r="P13" s="17">
        <v>0.23408235877983399</v>
      </c>
      <c r="Q13" s="17">
        <v>0.23752152037138399</v>
      </c>
      <c r="R13" s="17"/>
      <c r="S13" s="17">
        <v>0.23482010195870801</v>
      </c>
      <c r="T13" s="17">
        <v>0.24779499502302099</v>
      </c>
      <c r="U13" s="17">
        <v>0.25250766479664499</v>
      </c>
      <c r="V13" s="17">
        <v>0.25131882146343798</v>
      </c>
      <c r="W13" s="17">
        <v>0.26368839995172499</v>
      </c>
      <c r="X13" s="17">
        <v>0.29172162031795801</v>
      </c>
      <c r="Y13" s="17">
        <v>0.28587775478419503</v>
      </c>
      <c r="Z13" s="17">
        <v>0.238496676554626</v>
      </c>
      <c r="AA13" s="17">
        <v>0.24028455635555901</v>
      </c>
      <c r="AB13" s="17"/>
      <c r="AC13" s="17">
        <v>0.29256566385434801</v>
      </c>
      <c r="AD13" s="17">
        <v>0.19254530276505799</v>
      </c>
      <c r="AE13" s="17">
        <v>0.25805287720602998</v>
      </c>
      <c r="AF13" s="17">
        <v>0.29249850470823002</v>
      </c>
      <c r="AG13" s="17">
        <v>0.23501370329391599</v>
      </c>
      <c r="AH13" s="17">
        <v>0.30996219001702302</v>
      </c>
      <c r="AI13" s="17">
        <v>0.21597993988654199</v>
      </c>
      <c r="AJ13" s="17">
        <v>0.26165122694822701</v>
      </c>
      <c r="AK13" s="17">
        <v>0.272349889718774</v>
      </c>
      <c r="AL13" s="17">
        <v>0.278825121990665</v>
      </c>
      <c r="AM13" s="17"/>
      <c r="AN13" s="17">
        <v>0.27540679740420398</v>
      </c>
      <c r="AO13" s="17">
        <v>0.228457028145028</v>
      </c>
      <c r="AP13" s="17"/>
      <c r="AQ13" s="17">
        <v>0.274079447348754</v>
      </c>
      <c r="AR13" s="17">
        <v>0.23637897614897899</v>
      </c>
      <c r="AS13" s="17"/>
      <c r="AT13" s="17">
        <v>0.25734021891315301</v>
      </c>
      <c r="AU13" s="17">
        <v>0.236310983156992</v>
      </c>
      <c r="AV13" s="17"/>
      <c r="AW13" s="17">
        <v>0.24302125042969</v>
      </c>
      <c r="AX13" s="17">
        <v>0.27066637921567999</v>
      </c>
      <c r="AY13" s="17"/>
      <c r="AZ13" s="17">
        <v>0.260666167840511</v>
      </c>
      <c r="BA13" s="17">
        <v>0.249017045112779</v>
      </c>
    </row>
    <row r="14" spans="2:53" ht="58" x14ac:dyDescent="0.35">
      <c r="B14" s="18" t="s">
        <v>191</v>
      </c>
      <c r="C14" s="17">
        <v>0.205647455908849</v>
      </c>
      <c r="D14" s="17">
        <v>0.237778215671517</v>
      </c>
      <c r="E14" s="17">
        <v>0.173701710204203</v>
      </c>
      <c r="F14" s="17"/>
      <c r="G14" s="17">
        <v>0.212394467428943</v>
      </c>
      <c r="H14" s="17">
        <v>0.195706071118076</v>
      </c>
      <c r="I14" s="17">
        <v>0.214706453896436</v>
      </c>
      <c r="J14" s="17">
        <v>0.20609169377228101</v>
      </c>
      <c r="K14" s="17">
        <v>0.163042187811057</v>
      </c>
      <c r="L14" s="17">
        <v>0.27997723395917401</v>
      </c>
      <c r="M14" s="17"/>
      <c r="N14" s="17">
        <v>0.20482854457788099</v>
      </c>
      <c r="O14" s="17">
        <v>0.21945078466443599</v>
      </c>
      <c r="P14" s="17">
        <v>0.25322964945808801</v>
      </c>
      <c r="Q14" s="17">
        <v>6.4162213671352497E-2</v>
      </c>
      <c r="R14" s="17"/>
      <c r="S14" s="17">
        <v>0.20949975825004699</v>
      </c>
      <c r="T14" s="17">
        <v>0.219976669512779</v>
      </c>
      <c r="U14" s="17">
        <v>0.16927106595203201</v>
      </c>
      <c r="V14" s="17">
        <v>0.18894081247330699</v>
      </c>
      <c r="W14" s="17">
        <v>0.189236132500087</v>
      </c>
      <c r="X14" s="17">
        <v>0.1917817759947</v>
      </c>
      <c r="Y14" s="17">
        <v>0.18743319671363601</v>
      </c>
      <c r="Z14" s="17">
        <v>0.25676627510169903</v>
      </c>
      <c r="AA14" s="17">
        <v>0.241771174683623</v>
      </c>
      <c r="AB14" s="17"/>
      <c r="AC14" s="17">
        <v>0.183891643850954</v>
      </c>
      <c r="AD14" s="17">
        <v>0.18467710533301901</v>
      </c>
      <c r="AE14" s="17">
        <v>0.25101255811603401</v>
      </c>
      <c r="AF14" s="17">
        <v>0.24116328516352301</v>
      </c>
      <c r="AG14" s="17">
        <v>0.23391203470812</v>
      </c>
      <c r="AH14" s="17">
        <v>0.226709887232621</v>
      </c>
      <c r="AI14" s="17">
        <v>0.226009584328207</v>
      </c>
      <c r="AJ14" s="17">
        <v>0.186398787293758</v>
      </c>
      <c r="AK14" s="17">
        <v>0.16214568112776301</v>
      </c>
      <c r="AL14" s="17">
        <v>0.180114595470695</v>
      </c>
      <c r="AM14" s="17"/>
      <c r="AN14" s="17">
        <v>0.21776456772333699</v>
      </c>
      <c r="AO14" s="17">
        <v>0.188725791911874</v>
      </c>
      <c r="AP14" s="17"/>
      <c r="AQ14" s="17">
        <v>0.231867962673071</v>
      </c>
      <c r="AR14" s="17">
        <v>0.170550407196674</v>
      </c>
      <c r="AS14" s="17"/>
      <c r="AT14" s="17">
        <v>0.21662779990632799</v>
      </c>
      <c r="AU14" s="17">
        <v>0.14076517733433999</v>
      </c>
      <c r="AV14" s="17"/>
      <c r="AW14" s="17">
        <v>0.20737681309078199</v>
      </c>
      <c r="AX14" s="17">
        <v>0.204100192198923</v>
      </c>
      <c r="AY14" s="17"/>
      <c r="AZ14" s="17">
        <v>0.23041220019399899</v>
      </c>
      <c r="BA14" s="17">
        <v>0.181468782027109</v>
      </c>
    </row>
    <row r="15" spans="2:53" ht="43.5" x14ac:dyDescent="0.35">
      <c r="B15" s="18" t="s">
        <v>192</v>
      </c>
      <c r="C15" s="17">
        <v>0.190818324030017</v>
      </c>
      <c r="D15" s="17">
        <v>0.20350821070907399</v>
      </c>
      <c r="E15" s="17">
        <v>0.17776065364121199</v>
      </c>
      <c r="F15" s="17"/>
      <c r="G15" s="17">
        <v>0.17934216062615599</v>
      </c>
      <c r="H15" s="17">
        <v>0.21572286047536601</v>
      </c>
      <c r="I15" s="17">
        <v>0.24406255570511701</v>
      </c>
      <c r="J15" s="17">
        <v>0.16703988190697899</v>
      </c>
      <c r="K15" s="17">
        <v>0.135718152347483</v>
      </c>
      <c r="L15" s="17">
        <v>0.11249912126942301</v>
      </c>
      <c r="M15" s="17"/>
      <c r="N15" s="17">
        <v>0.20113357734242701</v>
      </c>
      <c r="O15" s="17">
        <v>0.160416859348951</v>
      </c>
      <c r="P15" s="17">
        <v>0.15390726891128301</v>
      </c>
      <c r="Q15" s="17">
        <v>0.193542931377579</v>
      </c>
      <c r="R15" s="17"/>
      <c r="S15" s="17">
        <v>0.21497183662984201</v>
      </c>
      <c r="T15" s="17">
        <v>0.183699538523451</v>
      </c>
      <c r="U15" s="17">
        <v>0.17910825256666699</v>
      </c>
      <c r="V15" s="17">
        <v>0.21749215785213499</v>
      </c>
      <c r="W15" s="17">
        <v>0.146851764469551</v>
      </c>
      <c r="X15" s="17">
        <v>0.24523958022607001</v>
      </c>
      <c r="Y15" s="17">
        <v>0.17472053745298399</v>
      </c>
      <c r="Z15" s="17">
        <v>0.13261125091630499</v>
      </c>
      <c r="AA15" s="17">
        <v>0.17937282387495701</v>
      </c>
      <c r="AB15" s="17"/>
      <c r="AC15" s="17">
        <v>0.214670355755127</v>
      </c>
      <c r="AD15" s="17">
        <v>0.17652668228426699</v>
      </c>
      <c r="AE15" s="17">
        <v>0.23795580711946501</v>
      </c>
      <c r="AF15" s="17">
        <v>0.21498661277175099</v>
      </c>
      <c r="AG15" s="17">
        <v>0.136090533480069</v>
      </c>
      <c r="AH15" s="17">
        <v>0.23255904693663701</v>
      </c>
      <c r="AI15" s="17">
        <v>0.14931090983900799</v>
      </c>
      <c r="AJ15" s="17">
        <v>0.241394198197938</v>
      </c>
      <c r="AK15" s="17">
        <v>0.189021209851129</v>
      </c>
      <c r="AL15" s="17">
        <v>0.17925022710845301</v>
      </c>
      <c r="AM15" s="17"/>
      <c r="AN15" s="17">
        <v>0.24023407813542499</v>
      </c>
      <c r="AO15" s="17">
        <v>0.126919269593955</v>
      </c>
      <c r="AP15" s="17"/>
      <c r="AQ15" s="17">
        <v>0.23292778737110401</v>
      </c>
      <c r="AR15" s="17">
        <v>0.138079399468749</v>
      </c>
      <c r="AS15" s="17"/>
      <c r="AT15" s="17">
        <v>0.20257544448692699</v>
      </c>
      <c r="AU15" s="17">
        <v>0.13003776033015399</v>
      </c>
      <c r="AV15" s="17"/>
      <c r="AW15" s="17">
        <v>0.181408075723416</v>
      </c>
      <c r="AX15" s="17">
        <v>0.20291382216586901</v>
      </c>
      <c r="AY15" s="17"/>
      <c r="AZ15" s="17">
        <v>0.23520634893838199</v>
      </c>
      <c r="BA15" s="17">
        <v>0.147480764548027</v>
      </c>
    </row>
    <row r="16" spans="2:53" ht="43.5" x14ac:dyDescent="0.35">
      <c r="B16" s="18" t="s">
        <v>122</v>
      </c>
      <c r="C16" s="17">
        <v>0.13647770343854501</v>
      </c>
      <c r="D16" s="17">
        <v>0.12532994863097199</v>
      </c>
      <c r="E16" s="17">
        <v>0.14774824208201801</v>
      </c>
      <c r="F16" s="17"/>
      <c r="G16" s="17">
        <v>0.218561751172172</v>
      </c>
      <c r="H16" s="17">
        <v>0.16390599998059399</v>
      </c>
      <c r="I16" s="17">
        <v>0.15048159897427499</v>
      </c>
      <c r="J16" s="17">
        <v>0.14527639010958299</v>
      </c>
      <c r="K16" s="17">
        <v>5.5566723755606999E-2</v>
      </c>
      <c r="L16" s="17">
        <v>8.8750465948649299E-2</v>
      </c>
      <c r="M16" s="17"/>
      <c r="N16" s="17">
        <v>0.13775819445538801</v>
      </c>
      <c r="O16" s="17">
        <v>0.12716925013483901</v>
      </c>
      <c r="P16" s="17">
        <v>0.12794512435775099</v>
      </c>
      <c r="Q16" s="17">
        <v>0.159552749560957</v>
      </c>
      <c r="R16" s="17"/>
      <c r="S16" s="17">
        <v>0.15469227868254601</v>
      </c>
      <c r="T16" s="17">
        <v>0.14276885817979201</v>
      </c>
      <c r="U16" s="17">
        <v>9.6065127165649106E-2</v>
      </c>
      <c r="V16" s="17">
        <v>0.117094010996391</v>
      </c>
      <c r="W16" s="17">
        <v>0.16561616045576699</v>
      </c>
      <c r="X16" s="17">
        <v>9.1992319437314396E-2</v>
      </c>
      <c r="Y16" s="17">
        <v>0.14522112587240199</v>
      </c>
      <c r="Z16" s="17">
        <v>0.20788203185797099</v>
      </c>
      <c r="AA16" s="17">
        <v>0.13378630601114599</v>
      </c>
      <c r="AB16" s="17"/>
      <c r="AC16" s="17">
        <v>8.7132364760247993E-2</v>
      </c>
      <c r="AD16" s="17">
        <v>0.14733472714829399</v>
      </c>
      <c r="AE16" s="17">
        <v>0.133778087996236</v>
      </c>
      <c r="AF16" s="17">
        <v>0.19031869912954999</v>
      </c>
      <c r="AG16" s="17">
        <v>0.130236117348766</v>
      </c>
      <c r="AH16" s="17">
        <v>0.17045339230468901</v>
      </c>
      <c r="AI16" s="17">
        <v>0.120885879702683</v>
      </c>
      <c r="AJ16" s="17">
        <v>0.12559939332509301</v>
      </c>
      <c r="AK16" s="17">
        <v>0.150153674485132</v>
      </c>
      <c r="AL16" s="17">
        <v>0.124875820534186</v>
      </c>
      <c r="AM16" s="17"/>
      <c r="AN16" s="17">
        <v>0.16495044469900999</v>
      </c>
      <c r="AO16" s="17">
        <v>0.103972287974304</v>
      </c>
      <c r="AP16" s="17"/>
      <c r="AQ16" s="17">
        <v>0.160291147994577</v>
      </c>
      <c r="AR16" s="17">
        <v>0.107735254363606</v>
      </c>
      <c r="AS16" s="17"/>
      <c r="AT16" s="17">
        <v>0.14155916901357199</v>
      </c>
      <c r="AU16" s="17">
        <v>0.117242902422696</v>
      </c>
      <c r="AV16" s="17"/>
      <c r="AW16" s="17">
        <v>0.129268394033422</v>
      </c>
      <c r="AX16" s="17">
        <v>0.14555196780754201</v>
      </c>
      <c r="AY16" s="17"/>
      <c r="AZ16" s="17">
        <v>0.16027975164973701</v>
      </c>
      <c r="BA16" s="17">
        <v>0.113238942933314</v>
      </c>
    </row>
    <row r="17" spans="2:53" ht="58" x14ac:dyDescent="0.35">
      <c r="B17" s="18" t="s">
        <v>193</v>
      </c>
      <c r="C17" s="17">
        <v>0.13417403988496501</v>
      </c>
      <c r="D17" s="17">
        <v>0.13697767011168199</v>
      </c>
      <c r="E17" s="17">
        <v>0.13149112120230599</v>
      </c>
      <c r="F17" s="17"/>
      <c r="G17" s="17">
        <v>0.16155353418037899</v>
      </c>
      <c r="H17" s="17">
        <v>0.22022328926965101</v>
      </c>
      <c r="I17" s="17">
        <v>0.133993217687667</v>
      </c>
      <c r="J17" s="17">
        <v>0.14734877223015999</v>
      </c>
      <c r="K17" s="17">
        <v>4.4760399657594797E-2</v>
      </c>
      <c r="L17" s="17">
        <v>1.03325637289688E-2</v>
      </c>
      <c r="M17" s="17"/>
      <c r="N17" s="17">
        <v>0.14457425679095401</v>
      </c>
      <c r="O17" s="17">
        <v>0.103504581036929</v>
      </c>
      <c r="P17" s="17">
        <v>9.7155970368780598E-2</v>
      </c>
      <c r="Q17" s="17">
        <v>0.13853759601221499</v>
      </c>
      <c r="R17" s="17"/>
      <c r="S17" s="17">
        <v>0.175603918858318</v>
      </c>
      <c r="T17" s="17">
        <v>0.13909163795816501</v>
      </c>
      <c r="U17" s="17">
        <v>7.3205937914732094E-2</v>
      </c>
      <c r="V17" s="17">
        <v>0.124756025718609</v>
      </c>
      <c r="W17" s="17">
        <v>0.100375023975093</v>
      </c>
      <c r="X17" s="17">
        <v>0.204079029569568</v>
      </c>
      <c r="Y17" s="17">
        <v>0.12370641492765699</v>
      </c>
      <c r="Z17" s="17">
        <v>0.13261125003979701</v>
      </c>
      <c r="AA17" s="17">
        <v>0.109990321804374</v>
      </c>
      <c r="AB17" s="17"/>
      <c r="AC17" s="17">
        <v>0.12440486237350699</v>
      </c>
      <c r="AD17" s="17">
        <v>8.55564578827816E-2</v>
      </c>
      <c r="AE17" s="17">
        <v>0.14992481376380201</v>
      </c>
      <c r="AF17" s="17">
        <v>0.14617853385358401</v>
      </c>
      <c r="AG17" s="17">
        <v>0.12935044158595799</v>
      </c>
      <c r="AH17" s="17">
        <v>0.14522208048894999</v>
      </c>
      <c r="AI17" s="17">
        <v>0.11651496675409</v>
      </c>
      <c r="AJ17" s="17">
        <v>0.13004835955670699</v>
      </c>
      <c r="AK17" s="17">
        <v>0.129987410442436</v>
      </c>
      <c r="AL17" s="17">
        <v>0.13302136962772099</v>
      </c>
      <c r="AM17" s="17"/>
      <c r="AN17" s="17">
        <v>0.19830087227672</v>
      </c>
      <c r="AO17" s="17">
        <v>5.5116759703320403E-2</v>
      </c>
      <c r="AP17" s="17"/>
      <c r="AQ17" s="17">
        <v>0.168439391507157</v>
      </c>
      <c r="AR17" s="17">
        <v>9.2667424811753704E-2</v>
      </c>
      <c r="AS17" s="17"/>
      <c r="AT17" s="17">
        <v>0.143010489543686</v>
      </c>
      <c r="AU17" s="17">
        <v>8.5652068183818E-2</v>
      </c>
      <c r="AV17" s="17"/>
      <c r="AW17" s="17">
        <v>0.12805776442133601</v>
      </c>
      <c r="AX17" s="17">
        <v>0.141083957787145</v>
      </c>
      <c r="AY17" s="17"/>
      <c r="AZ17" s="17">
        <v>0.19347260426773599</v>
      </c>
      <c r="BA17" s="17">
        <v>7.6278806509743599E-2</v>
      </c>
    </row>
    <row r="18" spans="2:53" ht="43.5" x14ac:dyDescent="0.35">
      <c r="B18" s="18" t="s">
        <v>124</v>
      </c>
      <c r="C18" s="17">
        <v>0.128527714508194</v>
      </c>
      <c r="D18" s="17">
        <v>0.14210510202438001</v>
      </c>
      <c r="E18" s="17">
        <v>0.114526502703828</v>
      </c>
      <c r="F18" s="17"/>
      <c r="G18" s="17">
        <v>0.11159905133226</v>
      </c>
      <c r="H18" s="17">
        <v>0.184212182159676</v>
      </c>
      <c r="I18" s="17">
        <v>0.15740043844246701</v>
      </c>
      <c r="J18" s="17">
        <v>0.12495813489558601</v>
      </c>
      <c r="K18" s="17">
        <v>5.3190196896596403E-2</v>
      </c>
      <c r="L18" s="17">
        <v>3.5574110003749999E-2</v>
      </c>
      <c r="M18" s="17"/>
      <c r="N18" s="17">
        <v>0.13849923922986099</v>
      </c>
      <c r="O18" s="17">
        <v>0.12158262506588099</v>
      </c>
      <c r="P18" s="17">
        <v>7.8513177043535706E-2</v>
      </c>
      <c r="Q18" s="17">
        <v>0.12418177194814101</v>
      </c>
      <c r="R18" s="17"/>
      <c r="S18" s="17">
        <v>0.13593934501504401</v>
      </c>
      <c r="T18" s="17">
        <v>0.100244553572038</v>
      </c>
      <c r="U18" s="17">
        <v>6.8190612560259004E-2</v>
      </c>
      <c r="V18" s="17">
        <v>0.16053444693107299</v>
      </c>
      <c r="W18" s="17">
        <v>0.17874860273976501</v>
      </c>
      <c r="X18" s="17">
        <v>0.16854075101941701</v>
      </c>
      <c r="Y18" s="17">
        <v>0.11286732768706401</v>
      </c>
      <c r="Z18" s="17">
        <v>0.106564006339703</v>
      </c>
      <c r="AA18" s="17">
        <v>0.128288780876499</v>
      </c>
      <c r="AB18" s="17"/>
      <c r="AC18" s="17">
        <v>0.14169478554361301</v>
      </c>
      <c r="AD18" s="17">
        <v>0.128260925017639</v>
      </c>
      <c r="AE18" s="17">
        <v>0.12028542561918799</v>
      </c>
      <c r="AF18" s="17">
        <v>0.16349370328004201</v>
      </c>
      <c r="AG18" s="17">
        <v>0.105752935398359</v>
      </c>
      <c r="AH18" s="17">
        <v>9.1866464801826697E-2</v>
      </c>
      <c r="AI18" s="17">
        <v>9.8660251084830994E-2</v>
      </c>
      <c r="AJ18" s="17">
        <v>0.160990765813875</v>
      </c>
      <c r="AK18" s="17">
        <v>0.19846046363675299</v>
      </c>
      <c r="AL18" s="17">
        <v>7.1512669358236899E-2</v>
      </c>
      <c r="AM18" s="17"/>
      <c r="AN18" s="17">
        <v>0.17761765861016399</v>
      </c>
      <c r="AO18" s="17">
        <v>6.4870507601286598E-2</v>
      </c>
      <c r="AP18" s="17"/>
      <c r="AQ18" s="17">
        <v>0.158057569141623</v>
      </c>
      <c r="AR18" s="17">
        <v>8.8281493740188094E-2</v>
      </c>
      <c r="AS18" s="17"/>
      <c r="AT18" s="17">
        <v>0.14042124329074901</v>
      </c>
      <c r="AU18" s="17">
        <v>6.3055308494673307E-2</v>
      </c>
      <c r="AV18" s="17"/>
      <c r="AW18" s="17">
        <v>0.127709011782976</v>
      </c>
      <c r="AX18" s="17">
        <v>0.12982811788311799</v>
      </c>
      <c r="AY18" s="17"/>
      <c r="AZ18" s="17">
        <v>0.19462184017001199</v>
      </c>
      <c r="BA18" s="17">
        <v>6.3997740304737302E-2</v>
      </c>
    </row>
    <row r="19" spans="2:53" ht="58" x14ac:dyDescent="0.35">
      <c r="B19" s="18" t="s">
        <v>121</v>
      </c>
      <c r="C19" s="17">
        <v>0.121675768616681</v>
      </c>
      <c r="D19" s="17">
        <v>0.124712350362109</v>
      </c>
      <c r="E19" s="17">
        <v>0.11874865417961999</v>
      </c>
      <c r="F19" s="17"/>
      <c r="G19" s="17">
        <v>0.189525326339089</v>
      </c>
      <c r="H19" s="17">
        <v>0.171766611558126</v>
      </c>
      <c r="I19" s="17">
        <v>0.13549799110937999</v>
      </c>
      <c r="J19" s="17">
        <v>0.10421291377249201</v>
      </c>
      <c r="K19" s="17">
        <v>7.3057233329907906E-2</v>
      </c>
      <c r="L19" s="17">
        <v>3.1867989129713399E-2</v>
      </c>
      <c r="M19" s="17"/>
      <c r="N19" s="17">
        <v>0.13625373158118201</v>
      </c>
      <c r="O19" s="17">
        <v>8.9329655276264797E-2</v>
      </c>
      <c r="P19" s="17">
        <v>5.4115790418788903E-2</v>
      </c>
      <c r="Q19" s="17">
        <v>0.12073355391307899</v>
      </c>
      <c r="R19" s="17"/>
      <c r="S19" s="17">
        <v>0.144665462495043</v>
      </c>
      <c r="T19" s="17">
        <v>7.5170996549052294E-2</v>
      </c>
      <c r="U19" s="17">
        <v>7.8414742427768205E-2</v>
      </c>
      <c r="V19" s="17">
        <v>0.15301740768750799</v>
      </c>
      <c r="W19" s="17">
        <v>0.11811303328466299</v>
      </c>
      <c r="X19" s="17">
        <v>0.14327526156127701</v>
      </c>
      <c r="Y19" s="17">
        <v>0.125906928477935</v>
      </c>
      <c r="Z19" s="17">
        <v>0.199425811004485</v>
      </c>
      <c r="AA19" s="17">
        <v>0.109990322708514</v>
      </c>
      <c r="AB19" s="17"/>
      <c r="AC19" s="17">
        <v>9.5149558845481805E-2</v>
      </c>
      <c r="AD19" s="17">
        <v>7.1876086372757497E-2</v>
      </c>
      <c r="AE19" s="17">
        <v>0.13642717517168301</v>
      </c>
      <c r="AF19" s="17">
        <v>0.115539499888187</v>
      </c>
      <c r="AG19" s="17">
        <v>0.337369077575778</v>
      </c>
      <c r="AH19" s="17">
        <v>0.14518208474465799</v>
      </c>
      <c r="AI19" s="17">
        <v>0.124786252083877</v>
      </c>
      <c r="AJ19" s="17">
        <v>0.113321491251624</v>
      </c>
      <c r="AK19" s="17">
        <v>0.18808418374791999</v>
      </c>
      <c r="AL19" s="17">
        <v>0.145247197308051</v>
      </c>
      <c r="AM19" s="17"/>
      <c r="AN19" s="17">
        <v>0.15986286160591701</v>
      </c>
      <c r="AO19" s="17">
        <v>7.6138009109854396E-2</v>
      </c>
      <c r="AP19" s="17"/>
      <c r="AQ19" s="17">
        <v>0.14995427180415999</v>
      </c>
      <c r="AR19" s="17">
        <v>8.4011951334246701E-2</v>
      </c>
      <c r="AS19" s="17"/>
      <c r="AT19" s="17">
        <v>0.124606822115725</v>
      </c>
      <c r="AU19" s="17">
        <v>0.112748632331055</v>
      </c>
      <c r="AV19" s="17"/>
      <c r="AW19" s="17">
        <v>0.111845803880516</v>
      </c>
      <c r="AX19" s="17">
        <v>0.132597547859309</v>
      </c>
      <c r="AY19" s="17"/>
      <c r="AZ19" s="17">
        <v>0.16809696670594501</v>
      </c>
      <c r="BA19" s="17">
        <v>7.6353152042237402E-2</v>
      </c>
    </row>
    <row r="20" spans="2:53" ht="58" x14ac:dyDescent="0.35">
      <c r="B20" s="18" t="s">
        <v>194</v>
      </c>
      <c r="C20" s="17">
        <v>0.117191656994956</v>
      </c>
      <c r="D20" s="17">
        <v>0.12513867518218699</v>
      </c>
      <c r="E20" s="17">
        <v>0.109350072005236</v>
      </c>
      <c r="F20" s="17"/>
      <c r="G20" s="17">
        <v>0.115565631601059</v>
      </c>
      <c r="H20" s="17">
        <v>0.18204077399561699</v>
      </c>
      <c r="I20" s="17">
        <v>0.13621330392015299</v>
      </c>
      <c r="J20" s="17">
        <v>9.6566671658592507E-2</v>
      </c>
      <c r="K20" s="17">
        <v>6.8524309656935803E-2</v>
      </c>
      <c r="L20" s="17">
        <v>2.0877572923182101E-2</v>
      </c>
      <c r="M20" s="17"/>
      <c r="N20" s="17">
        <v>0.129034501968146</v>
      </c>
      <c r="O20" s="17">
        <v>6.93284411809129E-2</v>
      </c>
      <c r="P20" s="17">
        <v>0.11181979352502799</v>
      </c>
      <c r="Q20" s="17">
        <v>5.8084136151823298E-2</v>
      </c>
      <c r="R20" s="17"/>
      <c r="S20" s="17">
        <v>0.17548525608549001</v>
      </c>
      <c r="T20" s="17">
        <v>9.9667533156693994E-2</v>
      </c>
      <c r="U20" s="17">
        <v>6.5586211853748605E-2</v>
      </c>
      <c r="V20" s="17">
        <v>9.4397914050301901E-2</v>
      </c>
      <c r="W20" s="17">
        <v>0.131929733502995</v>
      </c>
      <c r="X20" s="17">
        <v>0.129254294855744</v>
      </c>
      <c r="Y20" s="17">
        <v>9.3880068078345896E-2</v>
      </c>
      <c r="Z20" s="17">
        <v>0.10588542458168999</v>
      </c>
      <c r="AA20" s="17">
        <v>0.128677903919547</v>
      </c>
      <c r="AB20" s="17"/>
      <c r="AC20" s="17">
        <v>0.11669643484659201</v>
      </c>
      <c r="AD20" s="17">
        <v>9.1885782800773502E-2</v>
      </c>
      <c r="AE20" s="17">
        <v>0.104250475265911</v>
      </c>
      <c r="AF20" s="17">
        <v>0.14130987368290601</v>
      </c>
      <c r="AG20" s="17">
        <v>0.171805034968046</v>
      </c>
      <c r="AH20" s="17">
        <v>0.122894297488189</v>
      </c>
      <c r="AI20" s="17">
        <v>0.104583755599297</v>
      </c>
      <c r="AJ20" s="17">
        <v>0.12322135204403201</v>
      </c>
      <c r="AK20" s="17">
        <v>0.16380941390322601</v>
      </c>
      <c r="AL20" s="17">
        <v>0.10415006857017001</v>
      </c>
      <c r="AM20" s="17"/>
      <c r="AN20" s="17">
        <v>0.160235846145028</v>
      </c>
      <c r="AO20" s="17">
        <v>5.9126474195399001E-2</v>
      </c>
      <c r="AP20" s="17"/>
      <c r="AQ20" s="17">
        <v>0.13419439301743799</v>
      </c>
      <c r="AR20" s="17">
        <v>9.2005461328373797E-2</v>
      </c>
      <c r="AS20" s="17"/>
      <c r="AT20" s="17">
        <v>0.123286176018476</v>
      </c>
      <c r="AU20" s="17">
        <v>8.0315593133409205E-2</v>
      </c>
      <c r="AV20" s="17"/>
      <c r="AW20" s="17">
        <v>0.128474699219014</v>
      </c>
      <c r="AX20" s="17">
        <v>0.103795661015679</v>
      </c>
      <c r="AY20" s="17"/>
      <c r="AZ20" s="17">
        <v>0.176764521697403</v>
      </c>
      <c r="BA20" s="17">
        <v>5.90286147581233E-2</v>
      </c>
    </row>
    <row r="21" spans="2:53" ht="43.5" x14ac:dyDescent="0.35">
      <c r="B21" s="18" t="s">
        <v>120</v>
      </c>
      <c r="C21" s="17">
        <v>0.114905493052863</v>
      </c>
      <c r="D21" s="17">
        <v>0.115047955444696</v>
      </c>
      <c r="E21" s="17">
        <v>0.114866406951221</v>
      </c>
      <c r="F21" s="17"/>
      <c r="G21" s="17">
        <v>0.233158736130329</v>
      </c>
      <c r="H21" s="17">
        <v>0.122907955631818</v>
      </c>
      <c r="I21" s="17">
        <v>0.105378822380836</v>
      </c>
      <c r="J21" s="17">
        <v>0.104483398700756</v>
      </c>
      <c r="K21" s="17">
        <v>9.8054949651910805E-2</v>
      </c>
      <c r="L21" s="17">
        <v>0.11371729020065199</v>
      </c>
      <c r="M21" s="17"/>
      <c r="N21" s="17">
        <v>0.104000291447157</v>
      </c>
      <c r="O21" s="17">
        <v>0.112979466337883</v>
      </c>
      <c r="P21" s="17">
        <v>0.17556846653252001</v>
      </c>
      <c r="Q21" s="17">
        <v>0.151824496286602</v>
      </c>
      <c r="R21" s="17"/>
      <c r="S21" s="17">
        <v>0.101304159600031</v>
      </c>
      <c r="T21" s="17">
        <v>0.112558286868293</v>
      </c>
      <c r="U21" s="17">
        <v>0.133970296040445</v>
      </c>
      <c r="V21" s="17">
        <v>0.10386670315668101</v>
      </c>
      <c r="W21" s="17">
        <v>9.5940523370262307E-2</v>
      </c>
      <c r="X21" s="17">
        <v>0.14155155477997799</v>
      </c>
      <c r="Y21" s="17">
        <v>0.112867322285286</v>
      </c>
      <c r="Z21" s="17">
        <v>0.13717864735020299</v>
      </c>
      <c r="AA21" s="17">
        <v>0.114839311633557</v>
      </c>
      <c r="AB21" s="17"/>
      <c r="AC21" s="17">
        <v>8.3596013421262994E-2</v>
      </c>
      <c r="AD21" s="17">
        <v>0.100315121763964</v>
      </c>
      <c r="AE21" s="17">
        <v>8.9802237876156002E-2</v>
      </c>
      <c r="AF21" s="17">
        <v>0.12231445563363399</v>
      </c>
      <c r="AG21" s="17">
        <v>9.9621955881006002E-2</v>
      </c>
      <c r="AH21" s="17">
        <v>0.111849168611506</v>
      </c>
      <c r="AI21" s="17">
        <v>0.112030348317358</v>
      </c>
      <c r="AJ21" s="17">
        <v>0.172986686144769</v>
      </c>
      <c r="AK21" s="17">
        <v>0.14883544553165301</v>
      </c>
      <c r="AL21" s="17">
        <v>0.106871024992267</v>
      </c>
      <c r="AM21" s="17"/>
      <c r="AN21" s="17">
        <v>0.128332450157359</v>
      </c>
      <c r="AO21" s="17">
        <v>9.7020536832068696E-2</v>
      </c>
      <c r="AP21" s="17"/>
      <c r="AQ21" s="17">
        <v>0.12576999333479999</v>
      </c>
      <c r="AR21" s="17">
        <v>9.3935752702500805E-2</v>
      </c>
      <c r="AS21" s="17"/>
      <c r="AT21" s="17">
        <v>0.111747869302751</v>
      </c>
      <c r="AU21" s="17">
        <v>0.12572766814968001</v>
      </c>
      <c r="AV21" s="17"/>
      <c r="AW21" s="17">
        <v>0.124652477092831</v>
      </c>
      <c r="AX21" s="17">
        <v>0.103895343639358</v>
      </c>
      <c r="AY21" s="17"/>
      <c r="AZ21" s="17">
        <v>0.133851509009384</v>
      </c>
      <c r="BA21" s="17">
        <v>9.6407844302834597E-2</v>
      </c>
    </row>
    <row r="22" spans="2:53" ht="43.5" x14ac:dyDescent="0.35">
      <c r="B22" s="18" t="s">
        <v>195</v>
      </c>
      <c r="C22" s="17">
        <v>4.8886065100656698E-2</v>
      </c>
      <c r="D22" s="17">
        <v>3.7681881730981803E-2</v>
      </c>
      <c r="E22" s="17">
        <v>6.0134229297920103E-2</v>
      </c>
      <c r="F22" s="17"/>
      <c r="G22" s="17">
        <v>7.8439375724075593E-3</v>
      </c>
      <c r="H22" s="17">
        <v>7.2043891954759898E-3</v>
      </c>
      <c r="I22" s="17">
        <v>1.8522650826593899E-2</v>
      </c>
      <c r="J22" s="17">
        <v>4.3395985020314498E-2</v>
      </c>
      <c r="K22" s="17">
        <v>0.133422923664198</v>
      </c>
      <c r="L22" s="17">
        <v>0.15322271929487399</v>
      </c>
      <c r="M22" s="17"/>
      <c r="N22" s="17">
        <v>3.37532948372452E-2</v>
      </c>
      <c r="O22" s="17">
        <v>0.102811582909186</v>
      </c>
      <c r="P22" s="17">
        <v>7.0380381766619093E-2</v>
      </c>
      <c r="Q22" s="17">
        <v>0.105111966942304</v>
      </c>
      <c r="R22" s="17"/>
      <c r="S22" s="17">
        <v>3.4073833000840402E-2</v>
      </c>
      <c r="T22" s="17">
        <v>6.3920640523882397E-2</v>
      </c>
      <c r="U22" s="17">
        <v>7.5810339928718801E-2</v>
      </c>
      <c r="V22" s="17">
        <v>3.59234015835595E-2</v>
      </c>
      <c r="W22" s="17">
        <v>5.8332787133520997E-2</v>
      </c>
      <c r="X22" s="17">
        <v>2.9314455488996801E-2</v>
      </c>
      <c r="Y22" s="17">
        <v>5.1177585049246702E-2</v>
      </c>
      <c r="Z22" s="17">
        <v>5.3112357356626803E-2</v>
      </c>
      <c r="AA22" s="17">
        <v>4.4099894189979498E-2</v>
      </c>
      <c r="AB22" s="17"/>
      <c r="AC22" s="17">
        <v>2.94831459139068E-2</v>
      </c>
      <c r="AD22" s="17">
        <v>9.1202945236763006E-2</v>
      </c>
      <c r="AE22" s="17">
        <v>9.5245183179961598E-3</v>
      </c>
      <c r="AF22" s="17">
        <v>9.6671271853954206E-3</v>
      </c>
      <c r="AG22" s="17">
        <v>2.6052736200715298E-2</v>
      </c>
      <c r="AH22" s="17">
        <v>1.26586749445963E-2</v>
      </c>
      <c r="AI22" s="17">
        <v>6.7642339980663296E-2</v>
      </c>
      <c r="AJ22" s="17">
        <v>2.4566277631723098E-2</v>
      </c>
      <c r="AK22" s="17">
        <v>8.5941796979031801E-3</v>
      </c>
      <c r="AL22" s="17">
        <v>7.3025186031971598E-2</v>
      </c>
      <c r="AM22" s="17"/>
      <c r="AN22" s="17">
        <v>5.5635646578289597E-3</v>
      </c>
      <c r="AO22" s="17">
        <v>0.104054025103072</v>
      </c>
      <c r="AP22" s="17"/>
      <c r="AQ22" s="17">
        <v>1.38686216773757E-2</v>
      </c>
      <c r="AR22" s="17">
        <v>9.4963913349815202E-2</v>
      </c>
      <c r="AS22" s="17"/>
      <c r="AT22" s="17">
        <v>3.5890073935297098E-2</v>
      </c>
      <c r="AU22" s="17">
        <v>0.11449603831076099</v>
      </c>
      <c r="AV22" s="17"/>
      <c r="AW22" s="17">
        <v>6.2501951087123503E-2</v>
      </c>
      <c r="AX22" s="17">
        <v>3.1077081590895402E-2</v>
      </c>
      <c r="AY22" s="17"/>
      <c r="AZ22" s="17">
        <v>1.6757357141395999E-3</v>
      </c>
      <c r="BA22" s="17">
        <v>9.4979137774565001E-2</v>
      </c>
    </row>
    <row r="23" spans="2:53" ht="58" x14ac:dyDescent="0.35">
      <c r="B23" s="18" t="s">
        <v>196</v>
      </c>
      <c r="C23" s="17">
        <v>1.5001184720912299E-2</v>
      </c>
      <c r="D23" s="17">
        <v>1.3916342226215E-2</v>
      </c>
      <c r="E23" s="17">
        <v>1.60995232173246E-2</v>
      </c>
      <c r="F23" s="17"/>
      <c r="G23" s="17">
        <v>0</v>
      </c>
      <c r="H23" s="17">
        <v>4.9684173727469099E-3</v>
      </c>
      <c r="I23" s="17">
        <v>1.16245514188257E-2</v>
      </c>
      <c r="J23" s="17">
        <v>1.07902534913643E-2</v>
      </c>
      <c r="K23" s="17">
        <v>4.0349893545565098E-2</v>
      </c>
      <c r="L23" s="17">
        <v>2.7673130275179501E-2</v>
      </c>
      <c r="M23" s="17"/>
      <c r="N23" s="17">
        <v>7.5747703642836603E-3</v>
      </c>
      <c r="O23" s="17">
        <v>2.1172779557950602E-2</v>
      </c>
      <c r="P23" s="17">
        <v>3.9277620720281403E-2</v>
      </c>
      <c r="Q23" s="17">
        <v>5.0315202417249301E-2</v>
      </c>
      <c r="R23" s="17"/>
      <c r="S23" s="17">
        <v>3.87472347555362E-3</v>
      </c>
      <c r="T23" s="17">
        <v>1.2713043114652701E-2</v>
      </c>
      <c r="U23" s="17">
        <v>1.765038386623E-2</v>
      </c>
      <c r="V23" s="17">
        <v>9.4687896408797607E-3</v>
      </c>
      <c r="W23" s="17">
        <v>0</v>
      </c>
      <c r="X23" s="17">
        <v>2.16677085587101E-2</v>
      </c>
      <c r="Y23" s="17">
        <v>3.4063901205058401E-2</v>
      </c>
      <c r="Z23" s="17">
        <v>8.7955109850501208E-3</v>
      </c>
      <c r="AA23" s="17">
        <v>2.7158352350312599E-2</v>
      </c>
      <c r="AB23" s="17"/>
      <c r="AC23" s="17">
        <v>8.3269213827369595E-3</v>
      </c>
      <c r="AD23" s="17">
        <v>5.0661292641542198E-2</v>
      </c>
      <c r="AE23" s="17">
        <v>2.3517049924494399E-3</v>
      </c>
      <c r="AF23" s="17">
        <v>3.0714095380021999E-3</v>
      </c>
      <c r="AG23" s="17">
        <v>0</v>
      </c>
      <c r="AH23" s="17">
        <v>0</v>
      </c>
      <c r="AI23" s="17">
        <v>1.4738528394736701E-2</v>
      </c>
      <c r="AJ23" s="17">
        <v>0</v>
      </c>
      <c r="AK23" s="17">
        <v>1.53241217471108E-2</v>
      </c>
      <c r="AL23" s="17">
        <v>9.7715014258750593E-3</v>
      </c>
      <c r="AM23" s="17"/>
      <c r="AN23" s="17">
        <v>3.9740640900197497E-3</v>
      </c>
      <c r="AO23" s="17">
        <v>2.66750049026531E-2</v>
      </c>
      <c r="AP23" s="17"/>
      <c r="AQ23" s="17">
        <v>3.9107785475969098E-3</v>
      </c>
      <c r="AR23" s="17">
        <v>2.8199010496944499E-2</v>
      </c>
      <c r="AS23" s="17"/>
      <c r="AT23" s="17">
        <v>1.2257651258833E-2</v>
      </c>
      <c r="AU23" s="17">
        <v>2.8003277460549099E-2</v>
      </c>
      <c r="AV23" s="17"/>
      <c r="AW23" s="17">
        <v>1.5951928310895501E-2</v>
      </c>
      <c r="AX23" s="17">
        <v>1.39525072197733E-2</v>
      </c>
      <c r="AY23" s="17"/>
      <c r="AZ23" s="17">
        <v>8.5623954426974197E-4</v>
      </c>
      <c r="BA23" s="17">
        <v>2.8811382498978098E-2</v>
      </c>
    </row>
    <row r="24" spans="2:53" x14ac:dyDescent="0.35">
      <c r="B24" s="18" t="s">
        <v>69</v>
      </c>
      <c r="C24" s="19">
        <v>7.1205601311326097E-3</v>
      </c>
      <c r="D24" s="19">
        <v>5.6316299940241199E-3</v>
      </c>
      <c r="E24" s="19">
        <v>8.6158963523117107E-3</v>
      </c>
      <c r="F24" s="19"/>
      <c r="G24" s="19">
        <v>1.1240376978974599E-2</v>
      </c>
      <c r="H24" s="19">
        <v>2.7150610629648199E-3</v>
      </c>
      <c r="I24" s="19">
        <v>2.0105866904966498E-3</v>
      </c>
      <c r="J24" s="19">
        <v>1.1211038117362199E-2</v>
      </c>
      <c r="K24" s="19">
        <v>1.05770413287026E-2</v>
      </c>
      <c r="L24" s="19">
        <v>1.6774550007187101E-2</v>
      </c>
      <c r="M24" s="19"/>
      <c r="N24" s="19">
        <v>6.0185399161895303E-3</v>
      </c>
      <c r="O24" s="19">
        <v>0</v>
      </c>
      <c r="P24" s="19">
        <v>1.48825718861736E-2</v>
      </c>
      <c r="Q24" s="19">
        <v>2.45302563319055E-2</v>
      </c>
      <c r="R24" s="19"/>
      <c r="S24" s="19">
        <v>1.5380231729694501E-3</v>
      </c>
      <c r="T24" s="19">
        <v>9.3023952977621706E-3</v>
      </c>
      <c r="U24" s="19">
        <v>5.0153280186630601E-3</v>
      </c>
      <c r="V24" s="19">
        <v>3.75851819882999E-3</v>
      </c>
      <c r="W24" s="19">
        <v>0</v>
      </c>
      <c r="X24" s="19">
        <v>5.9230475837527604E-3</v>
      </c>
      <c r="Y24" s="19">
        <v>2.7789306903555099E-2</v>
      </c>
      <c r="Z24" s="19">
        <v>8.7955114233041407E-3</v>
      </c>
      <c r="AA24" s="19">
        <v>5.1084047001194299E-3</v>
      </c>
      <c r="AB24" s="19"/>
      <c r="AC24" s="19">
        <v>4.33063608663279E-3</v>
      </c>
      <c r="AD24" s="19">
        <v>0</v>
      </c>
      <c r="AE24" s="19">
        <v>8.4904341559559806E-3</v>
      </c>
      <c r="AF24" s="19">
        <v>3.0714095380021999E-3</v>
      </c>
      <c r="AG24" s="19">
        <v>0</v>
      </c>
      <c r="AH24" s="19">
        <v>3.9057475921006501E-2</v>
      </c>
      <c r="AI24" s="19">
        <v>7.3902506678053302E-3</v>
      </c>
      <c r="AJ24" s="19">
        <v>0</v>
      </c>
      <c r="AK24" s="19">
        <v>0</v>
      </c>
      <c r="AL24" s="19">
        <v>0</v>
      </c>
      <c r="AM24" s="19"/>
      <c r="AN24" s="19">
        <v>1.9257022222896999E-3</v>
      </c>
      <c r="AO24" s="19">
        <v>1.31889097115306E-2</v>
      </c>
      <c r="AP24" s="19"/>
      <c r="AQ24" s="19">
        <v>2.13050374396536E-3</v>
      </c>
      <c r="AR24" s="19">
        <v>9.3693231983572895E-3</v>
      </c>
      <c r="AS24" s="19"/>
      <c r="AT24" s="19">
        <v>5.8965566094385203E-3</v>
      </c>
      <c r="AU24" s="19">
        <v>1.5461081595522499E-2</v>
      </c>
      <c r="AV24" s="19"/>
      <c r="AW24" s="19">
        <v>5.63040132563294E-3</v>
      </c>
      <c r="AX24" s="19">
        <v>8.96836537022371E-3</v>
      </c>
      <c r="AY24" s="19"/>
      <c r="AZ24" s="19">
        <v>1.0133964605530601E-3</v>
      </c>
      <c r="BA24" s="19">
        <v>1.3083194634162999E-2</v>
      </c>
    </row>
    <row r="25" spans="2:53" x14ac:dyDescent="0.35">
      <c r="B25" s="16"/>
    </row>
    <row r="26" spans="2:53" x14ac:dyDescent="0.35">
      <c r="B26" t="s">
        <v>73</v>
      </c>
    </row>
    <row r="27" spans="2:53" x14ac:dyDescent="0.35">
      <c r="B27" t="s">
        <v>74</v>
      </c>
    </row>
    <row r="29" spans="2:53" x14ac:dyDescent="0.35">
      <c r="B2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203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198</v>
      </c>
      <c r="C9" s="17">
        <v>0.29870423896788501</v>
      </c>
      <c r="D9" s="17">
        <v>0.32011211395893902</v>
      </c>
      <c r="E9" s="17">
        <v>0.27702564144006198</v>
      </c>
      <c r="F9" s="17"/>
      <c r="G9" s="17">
        <v>0.32406377510791001</v>
      </c>
      <c r="H9" s="17">
        <v>0.35843727383951202</v>
      </c>
      <c r="I9" s="17">
        <v>0.35080468978862001</v>
      </c>
      <c r="J9" s="17">
        <v>0.28950560264277803</v>
      </c>
      <c r="K9" s="17">
        <v>0.18389275453913501</v>
      </c>
      <c r="L9" s="17">
        <v>0.17705028667348399</v>
      </c>
      <c r="M9" s="17"/>
      <c r="N9" s="17">
        <v>0.32841901189566303</v>
      </c>
      <c r="O9" s="17">
        <v>0.185265344469416</v>
      </c>
      <c r="P9" s="17">
        <v>0.232813745398709</v>
      </c>
      <c r="Q9" s="17">
        <v>0.26542800896341501</v>
      </c>
      <c r="R9" s="17"/>
      <c r="S9" s="17">
        <v>0.352065846247263</v>
      </c>
      <c r="T9" s="17">
        <v>0.21594692328003801</v>
      </c>
      <c r="U9" s="17">
        <v>0.29021936422413003</v>
      </c>
      <c r="V9" s="17">
        <v>0.30408306159729598</v>
      </c>
      <c r="W9" s="17">
        <v>0.33464043493608497</v>
      </c>
      <c r="X9" s="17">
        <v>0.33505703060361203</v>
      </c>
      <c r="Y9" s="17">
        <v>0.27691223977858898</v>
      </c>
      <c r="Z9" s="17">
        <v>0.41153594029759299</v>
      </c>
      <c r="AA9" s="17">
        <v>0.257355803448651</v>
      </c>
      <c r="AB9" s="17"/>
      <c r="AC9" s="17">
        <v>0.29447751415818801</v>
      </c>
      <c r="AD9" s="17">
        <v>0.208033565512181</v>
      </c>
      <c r="AE9" s="17">
        <v>0.359975275986881</v>
      </c>
      <c r="AF9" s="17">
        <v>0.380994985704117</v>
      </c>
      <c r="AG9" s="17">
        <v>0.32109833502136298</v>
      </c>
      <c r="AH9" s="17">
        <v>0.26813370453665902</v>
      </c>
      <c r="AI9" s="17">
        <v>0.24232903520249899</v>
      </c>
      <c r="AJ9" s="17">
        <v>0.30886719517316302</v>
      </c>
      <c r="AK9" s="17">
        <v>0.32985702212315099</v>
      </c>
      <c r="AL9" s="17">
        <v>0.24606969236488599</v>
      </c>
      <c r="AM9" s="17"/>
      <c r="AN9" s="17">
        <v>0.42881270410294697</v>
      </c>
      <c r="AO9" s="17">
        <v>0.13943483913673099</v>
      </c>
      <c r="AP9" s="17"/>
      <c r="AQ9" s="17">
        <v>0.40601509753144199</v>
      </c>
      <c r="AR9" s="17">
        <v>0.15258428804247101</v>
      </c>
      <c r="AS9" s="17"/>
      <c r="AT9" s="17">
        <v>0.31518587731171999</v>
      </c>
      <c r="AU9" s="17">
        <v>0.20025064038922799</v>
      </c>
      <c r="AV9" s="17"/>
      <c r="AW9" s="17">
        <v>0.31217508142085798</v>
      </c>
      <c r="AX9" s="17">
        <v>0.28293784004776101</v>
      </c>
      <c r="AY9" s="17"/>
      <c r="AZ9" s="17">
        <v>0.46210587986424201</v>
      </c>
      <c r="BA9" s="17">
        <v>0.13916958189720899</v>
      </c>
    </row>
    <row r="10" spans="2:53" ht="29" x14ac:dyDescent="0.35">
      <c r="B10" s="18" t="s">
        <v>199</v>
      </c>
      <c r="C10" s="17">
        <v>0.41928851150711899</v>
      </c>
      <c r="D10" s="17">
        <v>0.44833260788038398</v>
      </c>
      <c r="E10" s="17">
        <v>0.39062163421893198</v>
      </c>
      <c r="F10" s="17"/>
      <c r="G10" s="17">
        <v>0.43657949286982201</v>
      </c>
      <c r="H10" s="17">
        <v>0.45142472447555199</v>
      </c>
      <c r="I10" s="17">
        <v>0.43274943303700503</v>
      </c>
      <c r="J10" s="17">
        <v>0.40676085308758902</v>
      </c>
      <c r="K10" s="17">
        <v>0.36965356852641701</v>
      </c>
      <c r="L10" s="17">
        <v>0.40252059655504502</v>
      </c>
      <c r="M10" s="17"/>
      <c r="N10" s="17">
        <v>0.45065969627446301</v>
      </c>
      <c r="O10" s="17">
        <v>0.37845194432405499</v>
      </c>
      <c r="P10" s="17">
        <v>0.32639165382687602</v>
      </c>
      <c r="Q10" s="17">
        <v>0.266540616761753</v>
      </c>
      <c r="R10" s="17"/>
      <c r="S10" s="17">
        <v>0.401962600005147</v>
      </c>
      <c r="T10" s="17">
        <v>0.46010967312107698</v>
      </c>
      <c r="U10" s="17">
        <v>0.345581446695432</v>
      </c>
      <c r="V10" s="17">
        <v>0.46685923959397602</v>
      </c>
      <c r="W10" s="17">
        <v>0.45096388106221802</v>
      </c>
      <c r="X10" s="17">
        <v>0.41955298918811301</v>
      </c>
      <c r="Y10" s="17">
        <v>0.35604261095261902</v>
      </c>
      <c r="Z10" s="17">
        <v>0.33592588265422302</v>
      </c>
      <c r="AA10" s="17">
        <v>0.465114189121973</v>
      </c>
      <c r="AB10" s="17"/>
      <c r="AC10" s="17">
        <v>0.44383674800790601</v>
      </c>
      <c r="AD10" s="17">
        <v>0.387407328805002</v>
      </c>
      <c r="AE10" s="17">
        <v>0.46935276468625098</v>
      </c>
      <c r="AF10" s="17">
        <v>0.45304133385076101</v>
      </c>
      <c r="AG10" s="17">
        <v>0.41522028564138902</v>
      </c>
      <c r="AH10" s="17">
        <v>0.44952778974845098</v>
      </c>
      <c r="AI10" s="17">
        <v>0.41443167863116498</v>
      </c>
      <c r="AJ10" s="17">
        <v>0.46437542689226802</v>
      </c>
      <c r="AK10" s="17">
        <v>0.54319284865902995</v>
      </c>
      <c r="AL10" s="17">
        <v>0.33042739249226299</v>
      </c>
      <c r="AM10" s="17"/>
      <c r="AN10" s="17">
        <v>0.45520604600403403</v>
      </c>
      <c r="AO10" s="17">
        <v>0.370716015290666</v>
      </c>
      <c r="AP10" s="17"/>
      <c r="AQ10" s="17">
        <v>0.444052494751978</v>
      </c>
      <c r="AR10" s="17">
        <v>0.39791344843572002</v>
      </c>
      <c r="AS10" s="17"/>
      <c r="AT10" s="17">
        <v>0.43735118801316297</v>
      </c>
      <c r="AU10" s="17">
        <v>0.32289860700533601</v>
      </c>
      <c r="AV10" s="17"/>
      <c r="AW10" s="17">
        <v>0.38897457289988702</v>
      </c>
      <c r="AX10" s="17">
        <v>0.45603770951328998</v>
      </c>
      <c r="AY10" s="17"/>
      <c r="AZ10" s="17">
        <v>0.45403019583283799</v>
      </c>
      <c r="BA10" s="17">
        <v>0.38536900699934701</v>
      </c>
    </row>
    <row r="11" spans="2:53" ht="29" x14ac:dyDescent="0.35">
      <c r="B11" s="18" t="s">
        <v>200</v>
      </c>
      <c r="C11" s="17">
        <v>0.236649516213494</v>
      </c>
      <c r="D11" s="17">
        <v>0.20371554639395101</v>
      </c>
      <c r="E11" s="17">
        <v>0.26943618307302297</v>
      </c>
      <c r="F11" s="17"/>
      <c r="G11" s="17">
        <v>0.14480730012176499</v>
      </c>
      <c r="H11" s="17">
        <v>0.160741957180318</v>
      </c>
      <c r="I11" s="17">
        <v>0.192472817127949</v>
      </c>
      <c r="J11" s="17">
        <v>0.25165597366362602</v>
      </c>
      <c r="K11" s="17">
        <v>0.37071511171335397</v>
      </c>
      <c r="L11" s="17">
        <v>0.36370126750581899</v>
      </c>
      <c r="M11" s="17"/>
      <c r="N11" s="17">
        <v>0.192797242604893</v>
      </c>
      <c r="O11" s="17">
        <v>0.36771039461931598</v>
      </c>
      <c r="P11" s="17">
        <v>0.333604830859</v>
      </c>
      <c r="Q11" s="17">
        <v>0.37210203788780799</v>
      </c>
      <c r="R11" s="17"/>
      <c r="S11" s="17">
        <v>0.184715326146319</v>
      </c>
      <c r="T11" s="17">
        <v>0.27512804590220602</v>
      </c>
      <c r="U11" s="17">
        <v>0.30603923345377398</v>
      </c>
      <c r="V11" s="17">
        <v>0.19869957851123901</v>
      </c>
      <c r="W11" s="17">
        <v>0.16066846455939501</v>
      </c>
      <c r="X11" s="17">
        <v>0.207977608558153</v>
      </c>
      <c r="Y11" s="17">
        <v>0.324342667896999</v>
      </c>
      <c r="Z11" s="17">
        <v>0.199425820129811</v>
      </c>
      <c r="AA11" s="17">
        <v>0.25373402337768702</v>
      </c>
      <c r="AB11" s="17"/>
      <c r="AC11" s="17">
        <v>0.23549850092646399</v>
      </c>
      <c r="AD11" s="17">
        <v>0.32232060082049802</v>
      </c>
      <c r="AE11" s="17">
        <v>0.153043604325558</v>
      </c>
      <c r="AF11" s="17">
        <v>0.14379797581225401</v>
      </c>
      <c r="AG11" s="17">
        <v>0.22234484094012999</v>
      </c>
      <c r="AH11" s="17">
        <v>0.196973027575475</v>
      </c>
      <c r="AI11" s="17">
        <v>0.3172945158039</v>
      </c>
      <c r="AJ11" s="17">
        <v>0.19597539522051499</v>
      </c>
      <c r="AK11" s="17">
        <v>8.3431009951145899E-2</v>
      </c>
      <c r="AL11" s="17">
        <v>0.36622018585020599</v>
      </c>
      <c r="AM11" s="17"/>
      <c r="AN11" s="17">
        <v>0.102356236038986</v>
      </c>
      <c r="AO11" s="17">
        <v>0.40876868130875299</v>
      </c>
      <c r="AP11" s="17"/>
      <c r="AQ11" s="17">
        <v>0.13589709205793199</v>
      </c>
      <c r="AR11" s="17">
        <v>0.36625370243389399</v>
      </c>
      <c r="AS11" s="17"/>
      <c r="AT11" s="17">
        <v>0.21647222826031701</v>
      </c>
      <c r="AU11" s="17">
        <v>0.354728227626668</v>
      </c>
      <c r="AV11" s="17"/>
      <c r="AW11" s="17">
        <v>0.24652450837663301</v>
      </c>
      <c r="AX11" s="17">
        <v>0.22378302518509499</v>
      </c>
      <c r="AY11" s="17"/>
      <c r="AZ11" s="17">
        <v>7.4524652611926201E-2</v>
      </c>
      <c r="BA11" s="17">
        <v>0.394937611580368</v>
      </c>
    </row>
    <row r="12" spans="2:53" ht="29" x14ac:dyDescent="0.35">
      <c r="B12" s="18" t="s">
        <v>201</v>
      </c>
      <c r="C12" s="17">
        <v>9.5909027413843898E-3</v>
      </c>
      <c r="D12" s="17">
        <v>6.5299003841027201E-3</v>
      </c>
      <c r="E12" s="17">
        <v>1.26605336340676E-2</v>
      </c>
      <c r="F12" s="17"/>
      <c r="G12" s="17">
        <v>5.07465776268127E-2</v>
      </c>
      <c r="H12" s="17">
        <v>1.17814511239515E-2</v>
      </c>
      <c r="I12" s="17">
        <v>8.6483358176572597E-3</v>
      </c>
      <c r="J12" s="17">
        <v>7.4133816557150302E-3</v>
      </c>
      <c r="K12" s="17">
        <v>0</v>
      </c>
      <c r="L12" s="17">
        <v>5.4037480566790502E-3</v>
      </c>
      <c r="M12" s="17"/>
      <c r="N12" s="17">
        <v>5.2734012463404797E-3</v>
      </c>
      <c r="O12" s="17">
        <v>1.7517526837090101E-2</v>
      </c>
      <c r="P12" s="17">
        <v>2.6954708610463299E-2</v>
      </c>
      <c r="Q12" s="17">
        <v>1.01652056173653E-2</v>
      </c>
      <c r="R12" s="17"/>
      <c r="S12" s="17">
        <v>2.4047017293220001E-2</v>
      </c>
      <c r="T12" s="17">
        <v>2.3033846408852198E-3</v>
      </c>
      <c r="U12" s="17">
        <v>0</v>
      </c>
      <c r="V12" s="17">
        <v>7.5170362194931003E-3</v>
      </c>
      <c r="W12" s="17">
        <v>1.79090726180102E-2</v>
      </c>
      <c r="X12" s="17">
        <v>1.18460929304501E-2</v>
      </c>
      <c r="Y12" s="17">
        <v>6.4380670463123797E-3</v>
      </c>
      <c r="Z12" s="17">
        <v>1.3362911543357199E-2</v>
      </c>
      <c r="AA12" s="17">
        <v>3.3623670331337598E-3</v>
      </c>
      <c r="AB12" s="17"/>
      <c r="AC12" s="17">
        <v>5.1374691240267901E-3</v>
      </c>
      <c r="AD12" s="17">
        <v>2.2632716614643899E-2</v>
      </c>
      <c r="AE12" s="17">
        <v>6.1387291635065398E-3</v>
      </c>
      <c r="AF12" s="17">
        <v>1.78764942640748E-3</v>
      </c>
      <c r="AG12" s="17">
        <v>4.1336538397117303E-2</v>
      </c>
      <c r="AH12" s="17">
        <v>2.09906528975865E-2</v>
      </c>
      <c r="AI12" s="17">
        <v>7.7939653954663696E-3</v>
      </c>
      <c r="AJ12" s="17">
        <v>9.6258250335807694E-3</v>
      </c>
      <c r="AK12" s="17">
        <v>0</v>
      </c>
      <c r="AL12" s="17">
        <v>1.7791149933645601E-2</v>
      </c>
      <c r="AM12" s="17"/>
      <c r="AN12" s="17">
        <v>5.4657918159653103E-3</v>
      </c>
      <c r="AO12" s="17">
        <v>1.46086952898179E-2</v>
      </c>
      <c r="AP12" s="17"/>
      <c r="AQ12" s="17">
        <v>5.8543994685401404E-3</v>
      </c>
      <c r="AR12" s="17">
        <v>1.1717537615975699E-2</v>
      </c>
      <c r="AS12" s="17"/>
      <c r="AT12" s="17">
        <v>8.5920356842479704E-3</v>
      </c>
      <c r="AU12" s="17">
        <v>1.6747707443361699E-2</v>
      </c>
      <c r="AV12" s="17"/>
      <c r="AW12" s="17">
        <v>1.0513328964237401E-2</v>
      </c>
      <c r="AX12" s="17">
        <v>8.5403810410089303E-3</v>
      </c>
      <c r="AY12" s="17"/>
      <c r="AZ12" s="17">
        <v>4.1516513479460298E-3</v>
      </c>
      <c r="BA12" s="17">
        <v>1.4901431454641199E-2</v>
      </c>
    </row>
    <row r="13" spans="2:53" ht="29" x14ac:dyDescent="0.35">
      <c r="B13" s="18" t="s">
        <v>202</v>
      </c>
      <c r="C13" s="17">
        <v>2.1089576761053799E-3</v>
      </c>
      <c r="D13" s="17">
        <v>2.1369083038372001E-3</v>
      </c>
      <c r="E13" s="17">
        <v>2.08290440125901E-3</v>
      </c>
      <c r="F13" s="17"/>
      <c r="G13" s="17">
        <v>8.0020089826519005E-3</v>
      </c>
      <c r="H13" s="17">
        <v>0</v>
      </c>
      <c r="I13" s="17">
        <v>1.34251491419816E-3</v>
      </c>
      <c r="J13" s="17">
        <v>2.9763147579174301E-3</v>
      </c>
      <c r="K13" s="17">
        <v>4.3995597040225598E-3</v>
      </c>
      <c r="L13" s="17">
        <v>0</v>
      </c>
      <c r="M13" s="17"/>
      <c r="N13" s="17">
        <v>1.08579237784106E-3</v>
      </c>
      <c r="O13" s="17">
        <v>0</v>
      </c>
      <c r="P13" s="17">
        <v>1.1461905839377401E-2</v>
      </c>
      <c r="Q13" s="17">
        <v>0</v>
      </c>
      <c r="R13" s="17"/>
      <c r="S13" s="17">
        <v>3.8747233505653498E-3</v>
      </c>
      <c r="T13" s="17">
        <v>0</v>
      </c>
      <c r="U13" s="17">
        <v>0</v>
      </c>
      <c r="V13" s="17">
        <v>0</v>
      </c>
      <c r="W13" s="17">
        <v>4.4345021609806098E-3</v>
      </c>
      <c r="X13" s="17">
        <v>0</v>
      </c>
      <c r="Y13" s="17">
        <v>4.2375537109624302E-3</v>
      </c>
      <c r="Z13" s="17">
        <v>1.3362911543357199E-2</v>
      </c>
      <c r="AA13" s="17">
        <v>0</v>
      </c>
      <c r="AB13" s="17"/>
      <c r="AC13" s="17">
        <v>0</v>
      </c>
      <c r="AD13" s="17">
        <v>5.04773760159756E-3</v>
      </c>
      <c r="AE13" s="17">
        <v>0</v>
      </c>
      <c r="AF13" s="17">
        <v>0</v>
      </c>
      <c r="AG13" s="17">
        <v>0</v>
      </c>
      <c r="AH13" s="17">
        <v>0</v>
      </c>
      <c r="AI13" s="17">
        <v>0</v>
      </c>
      <c r="AJ13" s="17">
        <v>0</v>
      </c>
      <c r="AK13" s="17">
        <v>0</v>
      </c>
      <c r="AL13" s="17">
        <v>1.1633990972184699E-2</v>
      </c>
      <c r="AM13" s="17"/>
      <c r="AN13" s="17">
        <v>0</v>
      </c>
      <c r="AO13" s="17">
        <v>5.0078167042550198E-3</v>
      </c>
      <c r="AP13" s="17"/>
      <c r="AQ13" s="17">
        <v>0</v>
      </c>
      <c r="AR13" s="17">
        <v>4.7396832187545698E-3</v>
      </c>
      <c r="AS13" s="17"/>
      <c r="AT13" s="17">
        <v>2.1871409944382398E-3</v>
      </c>
      <c r="AU13" s="17">
        <v>1.8138563366460901E-3</v>
      </c>
      <c r="AV13" s="17"/>
      <c r="AW13" s="17">
        <v>1.86808966215876E-3</v>
      </c>
      <c r="AX13" s="17">
        <v>2.4140198013972301E-3</v>
      </c>
      <c r="AY13" s="17"/>
      <c r="AZ13" s="17">
        <v>1.25550292145393E-3</v>
      </c>
      <c r="BA13" s="17">
        <v>2.9422149852839298E-3</v>
      </c>
    </row>
    <row r="14" spans="2:53" x14ac:dyDescent="0.35">
      <c r="B14" s="18" t="s">
        <v>69</v>
      </c>
      <c r="C14" s="19">
        <v>3.36578728940123E-2</v>
      </c>
      <c r="D14" s="19">
        <v>1.9172923078786801E-2</v>
      </c>
      <c r="E14" s="19">
        <v>4.8173103232656701E-2</v>
      </c>
      <c r="F14" s="19"/>
      <c r="G14" s="19">
        <v>3.5800845291038802E-2</v>
      </c>
      <c r="H14" s="19">
        <v>1.7614593380666101E-2</v>
      </c>
      <c r="I14" s="19">
        <v>1.3982209314570801E-2</v>
      </c>
      <c r="J14" s="19">
        <v>4.1687874192374998E-2</v>
      </c>
      <c r="K14" s="19">
        <v>7.1339005517071494E-2</v>
      </c>
      <c r="L14" s="19">
        <v>5.13241012089726E-2</v>
      </c>
      <c r="M14" s="19"/>
      <c r="N14" s="19">
        <v>2.1764855600799601E-2</v>
      </c>
      <c r="O14" s="19">
        <v>5.1054789750122502E-2</v>
      </c>
      <c r="P14" s="19">
        <v>6.8773155465575095E-2</v>
      </c>
      <c r="Q14" s="19">
        <v>8.5764130769659802E-2</v>
      </c>
      <c r="R14" s="19"/>
      <c r="S14" s="19">
        <v>3.3334486957485698E-2</v>
      </c>
      <c r="T14" s="19">
        <v>4.6511973055794499E-2</v>
      </c>
      <c r="U14" s="19">
        <v>5.8159955626663297E-2</v>
      </c>
      <c r="V14" s="19">
        <v>2.28410840779961E-2</v>
      </c>
      <c r="W14" s="19">
        <v>3.1383644663311901E-2</v>
      </c>
      <c r="X14" s="19">
        <v>2.5566278719673E-2</v>
      </c>
      <c r="Y14" s="19">
        <v>3.2026860614517497E-2</v>
      </c>
      <c r="Z14" s="19">
        <v>2.6386533831658399E-2</v>
      </c>
      <c r="AA14" s="19">
        <v>2.04336170185552E-2</v>
      </c>
      <c r="AB14" s="19"/>
      <c r="AC14" s="19">
        <v>2.1049767783415298E-2</v>
      </c>
      <c r="AD14" s="19">
        <v>5.4558050646077202E-2</v>
      </c>
      <c r="AE14" s="19">
        <v>1.1489625837803901E-2</v>
      </c>
      <c r="AF14" s="19">
        <v>2.0378055206460199E-2</v>
      </c>
      <c r="AG14" s="19">
        <v>0</v>
      </c>
      <c r="AH14" s="19">
        <v>6.4374825241827902E-2</v>
      </c>
      <c r="AI14" s="19">
        <v>1.8150804966970101E-2</v>
      </c>
      <c r="AJ14" s="19">
        <v>2.1156157680472899E-2</v>
      </c>
      <c r="AK14" s="19">
        <v>4.3519119266673199E-2</v>
      </c>
      <c r="AL14" s="19">
        <v>2.7857588386815402E-2</v>
      </c>
      <c r="AM14" s="19"/>
      <c r="AN14" s="19">
        <v>8.1592220380676105E-3</v>
      </c>
      <c r="AO14" s="19">
        <v>6.1463952269777501E-2</v>
      </c>
      <c r="AP14" s="19"/>
      <c r="AQ14" s="19">
        <v>8.1809161901082294E-3</v>
      </c>
      <c r="AR14" s="19">
        <v>6.6791340253184506E-2</v>
      </c>
      <c r="AS14" s="19"/>
      <c r="AT14" s="19">
        <v>2.0211529736113499E-2</v>
      </c>
      <c r="AU14" s="19">
        <v>0.10356096119876</v>
      </c>
      <c r="AV14" s="19"/>
      <c r="AW14" s="19">
        <v>3.9944418676226397E-2</v>
      </c>
      <c r="AX14" s="19">
        <v>2.6287024411447001E-2</v>
      </c>
      <c r="AY14" s="19"/>
      <c r="AZ14" s="19">
        <v>3.93211742159377E-3</v>
      </c>
      <c r="BA14" s="19">
        <v>6.2680153083150697E-2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A27"/>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217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204</v>
      </c>
      <c r="C9" s="17">
        <v>0.28075487736259502</v>
      </c>
      <c r="D9" s="17">
        <v>0.31072005460324598</v>
      </c>
      <c r="E9" s="17">
        <v>0.250502829339463</v>
      </c>
      <c r="F9" s="17"/>
      <c r="G9" s="17">
        <v>0.26589694099162098</v>
      </c>
      <c r="H9" s="17">
        <v>0.39584782729976098</v>
      </c>
      <c r="I9" s="17">
        <v>0.29835343522667801</v>
      </c>
      <c r="J9" s="17">
        <v>0.27938583935762001</v>
      </c>
      <c r="K9" s="17">
        <v>0.155183353683295</v>
      </c>
      <c r="L9" s="17">
        <v>0.15113205032962501</v>
      </c>
      <c r="M9" s="17"/>
      <c r="N9" s="17">
        <v>0.31177918097908902</v>
      </c>
      <c r="O9" s="17">
        <v>0.182180047879202</v>
      </c>
      <c r="P9" s="17">
        <v>0.22075067430779899</v>
      </c>
      <c r="Q9" s="17">
        <v>0.182158447926902</v>
      </c>
      <c r="R9" s="17"/>
      <c r="S9" s="17">
        <v>0.34401974319977202</v>
      </c>
      <c r="T9" s="17">
        <v>0.25554873809493001</v>
      </c>
      <c r="U9" s="17">
        <v>0.25713604776989402</v>
      </c>
      <c r="V9" s="17">
        <v>0.23238124653962</v>
      </c>
      <c r="W9" s="17">
        <v>0.35254951060215001</v>
      </c>
      <c r="X9" s="17">
        <v>0.288274216909579</v>
      </c>
      <c r="Y9" s="17">
        <v>0.22369760772450201</v>
      </c>
      <c r="Z9" s="17">
        <v>0.251520291470617</v>
      </c>
      <c r="AA9" s="17">
        <v>0.29259580598728202</v>
      </c>
      <c r="AB9" s="17"/>
      <c r="AC9" s="17">
        <v>0.281635723446929</v>
      </c>
      <c r="AD9" s="17">
        <v>0.218442552822735</v>
      </c>
      <c r="AE9" s="17">
        <v>0.32504900905733503</v>
      </c>
      <c r="AF9" s="17">
        <v>0.34305526671153003</v>
      </c>
      <c r="AG9" s="17">
        <v>0.28810022834639298</v>
      </c>
      <c r="AH9" s="17">
        <v>0.2920168825153</v>
      </c>
      <c r="AI9" s="17">
        <v>0.27189341066671402</v>
      </c>
      <c r="AJ9" s="17">
        <v>0.262036372139483</v>
      </c>
      <c r="AK9" s="17">
        <v>0.35250120888861403</v>
      </c>
      <c r="AL9" s="17">
        <v>0.18210697977201801</v>
      </c>
      <c r="AM9" s="17"/>
      <c r="AN9" s="17">
        <v>0.371156718989339</v>
      </c>
      <c r="AO9" s="17">
        <v>0.16910776700032601</v>
      </c>
      <c r="AP9" s="17"/>
      <c r="AQ9" s="17">
        <v>0.345603936148142</v>
      </c>
      <c r="AR9" s="17">
        <v>0.200809060424433</v>
      </c>
      <c r="AS9" s="17"/>
      <c r="AT9" s="17">
        <v>0.29437275761031201</v>
      </c>
      <c r="AU9" s="17">
        <v>0.211832092865292</v>
      </c>
      <c r="AV9" s="17"/>
      <c r="AW9" s="17">
        <v>0.28156185426763702</v>
      </c>
      <c r="AX9" s="17">
        <v>0.28016884086504701</v>
      </c>
      <c r="AY9" s="17"/>
      <c r="AZ9" s="17">
        <v>0.38782695701792003</v>
      </c>
      <c r="BA9" s="17">
        <v>0.176216713510918</v>
      </c>
    </row>
    <row r="10" spans="2:53" ht="29" x14ac:dyDescent="0.35">
      <c r="B10" s="18" t="s">
        <v>205</v>
      </c>
      <c r="C10" s="17">
        <v>0.24908633967956101</v>
      </c>
      <c r="D10" s="17">
        <v>0.26425660892202701</v>
      </c>
      <c r="E10" s="17">
        <v>0.23414016459697001</v>
      </c>
      <c r="F10" s="17"/>
      <c r="G10" s="17">
        <v>0.33709685901470299</v>
      </c>
      <c r="H10" s="17">
        <v>0.305500593693452</v>
      </c>
      <c r="I10" s="17">
        <v>0.240709599537973</v>
      </c>
      <c r="J10" s="17">
        <v>0.22828567749470999</v>
      </c>
      <c r="K10" s="17">
        <v>0.22006449843745299</v>
      </c>
      <c r="L10" s="17">
        <v>0.17969270450875499</v>
      </c>
      <c r="M10" s="17"/>
      <c r="N10" s="17">
        <v>0.263045859742912</v>
      </c>
      <c r="O10" s="17">
        <v>0.205357128714381</v>
      </c>
      <c r="P10" s="17">
        <v>0.22841844361385799</v>
      </c>
      <c r="Q10" s="17">
        <v>0.20139712891424599</v>
      </c>
      <c r="R10" s="17"/>
      <c r="S10" s="17">
        <v>0.31541798730877402</v>
      </c>
      <c r="T10" s="17">
        <v>0.25745281257170499</v>
      </c>
      <c r="U10" s="17">
        <v>0.199169567305509</v>
      </c>
      <c r="V10" s="17">
        <v>0.21734717258859701</v>
      </c>
      <c r="W10" s="17">
        <v>0.254477268218747</v>
      </c>
      <c r="X10" s="17">
        <v>0.23309270698230899</v>
      </c>
      <c r="Y10" s="17">
        <v>0.21098494573190199</v>
      </c>
      <c r="Z10" s="17">
        <v>0.270468480462776</v>
      </c>
      <c r="AA10" s="17">
        <v>0.25198798571070102</v>
      </c>
      <c r="AB10" s="17"/>
      <c r="AC10" s="17">
        <v>0.28436235683961503</v>
      </c>
      <c r="AD10" s="17">
        <v>0.18231439946612499</v>
      </c>
      <c r="AE10" s="17">
        <v>0.30543205319157501</v>
      </c>
      <c r="AF10" s="17">
        <v>0.28345720085709702</v>
      </c>
      <c r="AG10" s="17">
        <v>0.25221724676554202</v>
      </c>
      <c r="AH10" s="17">
        <v>0.21560180149914701</v>
      </c>
      <c r="AI10" s="17">
        <v>0.21657384771513799</v>
      </c>
      <c r="AJ10" s="17">
        <v>0.22974343714037401</v>
      </c>
      <c r="AK10" s="17">
        <v>0.276554063364507</v>
      </c>
      <c r="AL10" s="17">
        <v>0.22846079752694501</v>
      </c>
      <c r="AM10" s="17"/>
      <c r="AN10" s="17">
        <v>0.30656695949582702</v>
      </c>
      <c r="AO10" s="17">
        <v>0.17528475356088599</v>
      </c>
      <c r="AP10" s="17"/>
      <c r="AQ10" s="17">
        <v>0.28425280055292201</v>
      </c>
      <c r="AR10" s="17">
        <v>0.20060300937372499</v>
      </c>
      <c r="AS10" s="17"/>
      <c r="AT10" s="17">
        <v>0.26243287684654099</v>
      </c>
      <c r="AU10" s="17">
        <v>0.177219481330497</v>
      </c>
      <c r="AV10" s="17"/>
      <c r="AW10" s="17">
        <v>0.24916503879534899</v>
      </c>
      <c r="AX10" s="17">
        <v>0.25010598491219499</v>
      </c>
      <c r="AY10" s="17"/>
      <c r="AZ10" s="17">
        <v>0.31070184150385399</v>
      </c>
      <c r="BA10" s="17">
        <v>0.188929000378355</v>
      </c>
    </row>
    <row r="11" spans="2:53" ht="29" x14ac:dyDescent="0.35">
      <c r="B11" s="18" t="s">
        <v>206</v>
      </c>
      <c r="C11" s="17">
        <v>0.24234462282517899</v>
      </c>
      <c r="D11" s="17">
        <v>0.22207227654775399</v>
      </c>
      <c r="E11" s="17">
        <v>0.26283499740008598</v>
      </c>
      <c r="F11" s="17"/>
      <c r="G11" s="17">
        <v>0.16668421233224101</v>
      </c>
      <c r="H11" s="17">
        <v>0.24116428674961701</v>
      </c>
      <c r="I11" s="17">
        <v>0.21855500145909301</v>
      </c>
      <c r="J11" s="17">
        <v>0.25670283698171698</v>
      </c>
      <c r="K11" s="17">
        <v>0.28182013206192602</v>
      </c>
      <c r="L11" s="17">
        <v>0.261073602084124</v>
      </c>
      <c r="M11" s="17"/>
      <c r="N11" s="17">
        <v>0.238519971556819</v>
      </c>
      <c r="O11" s="17">
        <v>0.26338152856268299</v>
      </c>
      <c r="P11" s="17">
        <v>0.24984667946681699</v>
      </c>
      <c r="Q11" s="17">
        <v>0.23744673419205001</v>
      </c>
      <c r="R11" s="17"/>
      <c r="S11" s="17">
        <v>0.21577051290461</v>
      </c>
      <c r="T11" s="17">
        <v>0.21342193674000801</v>
      </c>
      <c r="U11" s="17">
        <v>0.25009673523150899</v>
      </c>
      <c r="V11" s="17">
        <v>0.246043522978898</v>
      </c>
      <c r="W11" s="17">
        <v>0.27255740858879202</v>
      </c>
      <c r="X11" s="17">
        <v>0.25131301696855102</v>
      </c>
      <c r="Y11" s="17">
        <v>0.30299144344749501</v>
      </c>
      <c r="Z11" s="17">
        <v>0.220905656337542</v>
      </c>
      <c r="AA11" s="17">
        <v>0.23543556296253099</v>
      </c>
      <c r="AB11" s="17"/>
      <c r="AC11" s="17">
        <v>0.27578846876633301</v>
      </c>
      <c r="AD11" s="17">
        <v>0.35075889809890698</v>
      </c>
      <c r="AE11" s="17">
        <v>0.234380509969698</v>
      </c>
      <c r="AF11" s="17">
        <v>0.20341895104295199</v>
      </c>
      <c r="AG11" s="17">
        <v>0.265061697195423</v>
      </c>
      <c r="AH11" s="17">
        <v>0.22964242748006899</v>
      </c>
      <c r="AI11" s="17">
        <v>0.26976717035858999</v>
      </c>
      <c r="AJ11" s="17">
        <v>0.266825975945363</v>
      </c>
      <c r="AK11" s="17">
        <v>0.11998158221381799</v>
      </c>
      <c r="AL11" s="17">
        <v>0.218790234307145</v>
      </c>
      <c r="AM11" s="17"/>
      <c r="AN11" s="17">
        <v>0.219651966784844</v>
      </c>
      <c r="AO11" s="17">
        <v>0.27152496133197901</v>
      </c>
      <c r="AP11" s="17"/>
      <c r="AQ11" s="17">
        <v>0.22433071124312601</v>
      </c>
      <c r="AR11" s="17">
        <v>0.275079781777125</v>
      </c>
      <c r="AS11" s="17"/>
      <c r="AT11" s="17">
        <v>0.248068226191243</v>
      </c>
      <c r="AU11" s="17">
        <v>0.211782258871303</v>
      </c>
      <c r="AV11" s="17"/>
      <c r="AW11" s="17">
        <v>0.25055778370179599</v>
      </c>
      <c r="AX11" s="17">
        <v>0.233208446374533</v>
      </c>
      <c r="AY11" s="17"/>
      <c r="AZ11" s="17">
        <v>0.208374232629948</v>
      </c>
      <c r="BA11" s="17">
        <v>0.27551108627453103</v>
      </c>
    </row>
    <row r="12" spans="2:53" ht="43.5" x14ac:dyDescent="0.35">
      <c r="B12" s="18" t="s">
        <v>207</v>
      </c>
      <c r="C12" s="17">
        <v>0.23905278072575201</v>
      </c>
      <c r="D12" s="17">
        <v>0.231468823571575</v>
      </c>
      <c r="E12" s="17">
        <v>0.24649159746806601</v>
      </c>
      <c r="F12" s="17"/>
      <c r="G12" s="17">
        <v>0.21455088535614</v>
      </c>
      <c r="H12" s="17">
        <v>0.17201851671677601</v>
      </c>
      <c r="I12" s="17">
        <v>0.21879641726378499</v>
      </c>
      <c r="J12" s="17">
        <v>0.247033303700809</v>
      </c>
      <c r="K12" s="17">
        <v>0.32105663268517298</v>
      </c>
      <c r="L12" s="17">
        <v>0.333891100347467</v>
      </c>
      <c r="M12" s="17"/>
      <c r="N12" s="17">
        <v>0.22796075099301999</v>
      </c>
      <c r="O12" s="17">
        <v>0.29222502443611897</v>
      </c>
      <c r="P12" s="17">
        <v>0.268264802505225</v>
      </c>
      <c r="Q12" s="17">
        <v>0.23681736474804099</v>
      </c>
      <c r="R12" s="17"/>
      <c r="S12" s="17">
        <v>0.20299361004811201</v>
      </c>
      <c r="T12" s="17">
        <v>0.25284604106585701</v>
      </c>
      <c r="U12" s="17">
        <v>0.242670475468583</v>
      </c>
      <c r="V12" s="17">
        <v>0.25551230754916798</v>
      </c>
      <c r="W12" s="17">
        <v>0.254306204051926</v>
      </c>
      <c r="X12" s="17">
        <v>0.26878138164355297</v>
      </c>
      <c r="Y12" s="17">
        <v>0.30502848238072899</v>
      </c>
      <c r="Z12" s="17">
        <v>0.23426857069054599</v>
      </c>
      <c r="AA12" s="17">
        <v>0.16740997910608699</v>
      </c>
      <c r="AB12" s="17"/>
      <c r="AC12" s="17">
        <v>0.29146997342279402</v>
      </c>
      <c r="AD12" s="17">
        <v>0.33569471494625402</v>
      </c>
      <c r="AE12" s="17">
        <v>0.22841394466614701</v>
      </c>
      <c r="AF12" s="17">
        <v>0.15711610068842699</v>
      </c>
      <c r="AG12" s="17">
        <v>0.252002146491701</v>
      </c>
      <c r="AH12" s="17">
        <v>0.20740134297879501</v>
      </c>
      <c r="AI12" s="17">
        <v>0.29885391658626398</v>
      </c>
      <c r="AJ12" s="17">
        <v>0.26173033400111301</v>
      </c>
      <c r="AK12" s="17">
        <v>0.15385930341632501</v>
      </c>
      <c r="AL12" s="17">
        <v>0.28749519200453599</v>
      </c>
      <c r="AM12" s="17"/>
      <c r="AN12" s="17">
        <v>0.18493764262478299</v>
      </c>
      <c r="AO12" s="17">
        <v>0.30455086097485601</v>
      </c>
      <c r="AP12" s="17"/>
      <c r="AQ12" s="17">
        <v>0.19679907770236199</v>
      </c>
      <c r="AR12" s="17">
        <v>0.30426135444104102</v>
      </c>
      <c r="AS12" s="17"/>
      <c r="AT12" s="17">
        <v>0.237485578240233</v>
      </c>
      <c r="AU12" s="17">
        <v>0.25451776186708702</v>
      </c>
      <c r="AV12" s="17"/>
      <c r="AW12" s="17">
        <v>0.237424060381141</v>
      </c>
      <c r="AX12" s="17">
        <v>0.24173043143296499</v>
      </c>
      <c r="AY12" s="17"/>
      <c r="AZ12" s="17">
        <v>0.16545298285863699</v>
      </c>
      <c r="BA12" s="17">
        <v>0.31091080154360101</v>
      </c>
    </row>
    <row r="13" spans="2:53" ht="43.5" x14ac:dyDescent="0.35">
      <c r="B13" s="18" t="s">
        <v>208</v>
      </c>
      <c r="C13" s="17">
        <v>0.20642470091465201</v>
      </c>
      <c r="D13" s="17">
        <v>0.223559641428034</v>
      </c>
      <c r="E13" s="17">
        <v>0.188936017253901</v>
      </c>
      <c r="F13" s="17"/>
      <c r="G13" s="17">
        <v>0.21334167947336699</v>
      </c>
      <c r="H13" s="17">
        <v>0.32081056231650101</v>
      </c>
      <c r="I13" s="17">
        <v>0.24981157557469</v>
      </c>
      <c r="J13" s="17">
        <v>0.159308798833809</v>
      </c>
      <c r="K13" s="17">
        <v>8.5947129458567098E-2</v>
      </c>
      <c r="L13" s="17">
        <v>9.4563135360950401E-2</v>
      </c>
      <c r="M13" s="17"/>
      <c r="N13" s="17">
        <v>0.241140217910326</v>
      </c>
      <c r="O13" s="17">
        <v>0.122834468664113</v>
      </c>
      <c r="P13" s="17">
        <v>9.9230716064608204E-2</v>
      </c>
      <c r="Q13" s="17">
        <v>0.116342057824636</v>
      </c>
      <c r="R13" s="17"/>
      <c r="S13" s="17">
        <v>0.265224577199967</v>
      </c>
      <c r="T13" s="17">
        <v>0.17218261298704499</v>
      </c>
      <c r="U13" s="17">
        <v>0.146218407327661</v>
      </c>
      <c r="V13" s="17">
        <v>0.18894081096127099</v>
      </c>
      <c r="W13" s="17">
        <v>0.18514376073393499</v>
      </c>
      <c r="X13" s="17">
        <v>0.24119061619106899</v>
      </c>
      <c r="Y13" s="17">
        <v>0.223697615858229</v>
      </c>
      <c r="Z13" s="17">
        <v>0.172699980983714</v>
      </c>
      <c r="AA13" s="17">
        <v>0.22482963101084999</v>
      </c>
      <c r="AB13" s="17"/>
      <c r="AC13" s="17">
        <v>0.20515654681072201</v>
      </c>
      <c r="AD13" s="17">
        <v>0.20341381661218799</v>
      </c>
      <c r="AE13" s="17">
        <v>0.28073730755891202</v>
      </c>
      <c r="AF13" s="17">
        <v>0.17597154268311299</v>
      </c>
      <c r="AG13" s="17">
        <v>0.364917203304573</v>
      </c>
      <c r="AH13" s="17">
        <v>0.25726747720267401</v>
      </c>
      <c r="AI13" s="17">
        <v>0.200443840027308</v>
      </c>
      <c r="AJ13" s="17">
        <v>0.16001617823393199</v>
      </c>
      <c r="AK13" s="17">
        <v>0.329324969133787</v>
      </c>
      <c r="AL13" s="17">
        <v>0.10291804112426201</v>
      </c>
      <c r="AM13" s="17"/>
      <c r="AN13" s="17">
        <v>0.31010371000871001</v>
      </c>
      <c r="AO13" s="17">
        <v>7.7579420228891499E-2</v>
      </c>
      <c r="AP13" s="17"/>
      <c r="AQ13" s="17">
        <v>0.29015053903792298</v>
      </c>
      <c r="AR13" s="17">
        <v>9.5910772166242095E-2</v>
      </c>
      <c r="AS13" s="17"/>
      <c r="AT13" s="17">
        <v>0.22094687324943299</v>
      </c>
      <c r="AU13" s="17">
        <v>0.125579386587026</v>
      </c>
      <c r="AV13" s="17"/>
      <c r="AW13" s="17">
        <v>0.20067496462592099</v>
      </c>
      <c r="AX13" s="17">
        <v>0.213810140606539</v>
      </c>
      <c r="AY13" s="17"/>
      <c r="AZ13" s="17">
        <v>0.31683257809754101</v>
      </c>
      <c r="BA13" s="17">
        <v>9.8629682898611695E-2</v>
      </c>
    </row>
    <row r="14" spans="2:53" ht="43.5" x14ac:dyDescent="0.35">
      <c r="B14" s="18" t="s">
        <v>209</v>
      </c>
      <c r="C14" s="17">
        <v>0.206315415446372</v>
      </c>
      <c r="D14" s="17">
        <v>0.20829108520616699</v>
      </c>
      <c r="E14" s="17">
        <v>0.203985903968737</v>
      </c>
      <c r="F14" s="17"/>
      <c r="G14" s="17">
        <v>0.18091074836428001</v>
      </c>
      <c r="H14" s="17">
        <v>0.24101302237608599</v>
      </c>
      <c r="I14" s="17">
        <v>0.211686274654138</v>
      </c>
      <c r="J14" s="17">
        <v>0.19097459902706601</v>
      </c>
      <c r="K14" s="17">
        <v>0.19743382100975701</v>
      </c>
      <c r="L14" s="17">
        <v>0.16674891653132201</v>
      </c>
      <c r="M14" s="17"/>
      <c r="N14" s="17">
        <v>0.22240590265236199</v>
      </c>
      <c r="O14" s="17">
        <v>0.18111538045695699</v>
      </c>
      <c r="P14" s="17">
        <v>0.14855403399372899</v>
      </c>
      <c r="Q14" s="17">
        <v>0.17090027802621999</v>
      </c>
      <c r="R14" s="17"/>
      <c r="S14" s="17">
        <v>0.25913181619921999</v>
      </c>
      <c r="T14" s="17">
        <v>0.219624135080979</v>
      </c>
      <c r="U14" s="17">
        <v>0.19695210939142899</v>
      </c>
      <c r="V14" s="17">
        <v>0.17585849212183799</v>
      </c>
      <c r="W14" s="17">
        <v>0.24330548306711</v>
      </c>
      <c r="X14" s="17">
        <v>0.16681705143168299</v>
      </c>
      <c r="Y14" s="17">
        <v>0.159480419797221</v>
      </c>
      <c r="Z14" s="17">
        <v>0.17303927523968701</v>
      </c>
      <c r="AA14" s="17">
        <v>0.21150987523307199</v>
      </c>
      <c r="AB14" s="17"/>
      <c r="AC14" s="17">
        <v>0.25895982787645599</v>
      </c>
      <c r="AD14" s="17">
        <v>0.22363883590669001</v>
      </c>
      <c r="AE14" s="17">
        <v>0.17795102528098899</v>
      </c>
      <c r="AF14" s="17">
        <v>0.186870092750442</v>
      </c>
      <c r="AG14" s="17">
        <v>0.201415358522643</v>
      </c>
      <c r="AH14" s="17">
        <v>0.25090535581117102</v>
      </c>
      <c r="AI14" s="17">
        <v>0.220122346234356</v>
      </c>
      <c r="AJ14" s="17">
        <v>0.24190792210980999</v>
      </c>
      <c r="AK14" s="17">
        <v>0.21983095089989099</v>
      </c>
      <c r="AL14" s="17">
        <v>0.175607012399431</v>
      </c>
      <c r="AM14" s="17"/>
      <c r="AN14" s="17">
        <v>0.240011332955157</v>
      </c>
      <c r="AO14" s="17">
        <v>0.15580176942166599</v>
      </c>
      <c r="AP14" s="17"/>
      <c r="AQ14" s="17">
        <v>0.21342377720995501</v>
      </c>
      <c r="AR14" s="17">
        <v>0.194011919009837</v>
      </c>
      <c r="AS14" s="17"/>
      <c r="AT14" s="17">
        <v>0.21647314545639099</v>
      </c>
      <c r="AU14" s="17">
        <v>0.149551386468701</v>
      </c>
      <c r="AV14" s="17"/>
      <c r="AW14" s="17">
        <v>0.21276215334874399</v>
      </c>
      <c r="AX14" s="17">
        <v>0.199356405689018</v>
      </c>
      <c r="AY14" s="17"/>
      <c r="AZ14" s="17">
        <v>0.235202519579293</v>
      </c>
      <c r="BA14" s="17">
        <v>0.17811193948168799</v>
      </c>
    </row>
    <row r="15" spans="2:53" ht="43.5" x14ac:dyDescent="0.35">
      <c r="B15" s="18" t="s">
        <v>210</v>
      </c>
      <c r="C15" s="17">
        <v>0.20294893961242599</v>
      </c>
      <c r="D15" s="17">
        <v>0.21622209317608601</v>
      </c>
      <c r="E15" s="17">
        <v>0.18985837203856001</v>
      </c>
      <c r="F15" s="17"/>
      <c r="G15" s="17">
        <v>0.176535100173524</v>
      </c>
      <c r="H15" s="17">
        <v>0.359358265491595</v>
      </c>
      <c r="I15" s="17">
        <v>0.25155938174168102</v>
      </c>
      <c r="J15" s="17">
        <v>0.153357623996523</v>
      </c>
      <c r="K15" s="17">
        <v>5.4939215152601202E-2</v>
      </c>
      <c r="L15" s="17">
        <v>3.56956467406669E-2</v>
      </c>
      <c r="M15" s="17"/>
      <c r="N15" s="17">
        <v>0.229233133353546</v>
      </c>
      <c r="O15" s="17">
        <v>0.135026683724804</v>
      </c>
      <c r="P15" s="17">
        <v>0.112115899243605</v>
      </c>
      <c r="Q15" s="17">
        <v>0.18688538273702299</v>
      </c>
      <c r="R15" s="17"/>
      <c r="S15" s="17">
        <v>0.26578592952929297</v>
      </c>
      <c r="T15" s="17">
        <v>0.19379874343742101</v>
      </c>
      <c r="U15" s="17">
        <v>0.148822807137902</v>
      </c>
      <c r="V15" s="17">
        <v>0.19660283769307699</v>
      </c>
      <c r="W15" s="17">
        <v>0.205355614847268</v>
      </c>
      <c r="X15" s="17">
        <v>0.18803359275541001</v>
      </c>
      <c r="Y15" s="17">
        <v>0.16844593897715401</v>
      </c>
      <c r="Z15" s="17">
        <v>0.20331462524211499</v>
      </c>
      <c r="AA15" s="17">
        <v>0.21998064079395899</v>
      </c>
      <c r="AB15" s="17"/>
      <c r="AC15" s="17">
        <v>0.17318642777541199</v>
      </c>
      <c r="AD15" s="17">
        <v>0.12791766759097301</v>
      </c>
      <c r="AE15" s="17">
        <v>0.247985726832508</v>
      </c>
      <c r="AF15" s="17">
        <v>0.22598926603703201</v>
      </c>
      <c r="AG15" s="17">
        <v>0.27222465417012898</v>
      </c>
      <c r="AH15" s="17">
        <v>0.18248447527804601</v>
      </c>
      <c r="AI15" s="17">
        <v>0.20532726029807999</v>
      </c>
      <c r="AJ15" s="17">
        <v>0.176314861216713</v>
      </c>
      <c r="AK15" s="17">
        <v>0.30416679701047999</v>
      </c>
      <c r="AL15" s="17">
        <v>0.126025133256324</v>
      </c>
      <c r="AM15" s="17"/>
      <c r="AN15" s="17">
        <v>0.30656285911077402</v>
      </c>
      <c r="AO15" s="17">
        <v>7.4507746005186698E-2</v>
      </c>
      <c r="AP15" s="17"/>
      <c r="AQ15" s="17">
        <v>0.27764809827383102</v>
      </c>
      <c r="AR15" s="17">
        <v>0.101184978747277</v>
      </c>
      <c r="AS15" s="17"/>
      <c r="AT15" s="17">
        <v>0.21887863959696</v>
      </c>
      <c r="AU15" s="17">
        <v>0.1218042756583</v>
      </c>
      <c r="AV15" s="17"/>
      <c r="AW15" s="17">
        <v>0.20713022989388599</v>
      </c>
      <c r="AX15" s="17">
        <v>0.19870451900901701</v>
      </c>
      <c r="AY15" s="17"/>
      <c r="AZ15" s="17">
        <v>0.30382299371231403</v>
      </c>
      <c r="BA15" s="17">
        <v>0.104462121855426</v>
      </c>
    </row>
    <row r="16" spans="2:53" x14ac:dyDescent="0.35">
      <c r="B16" s="18" t="s">
        <v>211</v>
      </c>
      <c r="C16" s="17">
        <v>0.200302540196481</v>
      </c>
      <c r="D16" s="17">
        <v>0.20430458862898501</v>
      </c>
      <c r="E16" s="17">
        <v>0.195941240514694</v>
      </c>
      <c r="F16" s="17"/>
      <c r="G16" s="17">
        <v>0.205618026236806</v>
      </c>
      <c r="H16" s="17">
        <v>0.208159363036654</v>
      </c>
      <c r="I16" s="17">
        <v>0.19358459081516499</v>
      </c>
      <c r="J16" s="17">
        <v>0.23131893854004301</v>
      </c>
      <c r="K16" s="17">
        <v>0.18420201535625599</v>
      </c>
      <c r="L16" s="17">
        <v>0.140095696587104</v>
      </c>
      <c r="M16" s="17"/>
      <c r="N16" s="17">
        <v>0.23106462265910699</v>
      </c>
      <c r="O16" s="17">
        <v>0.15484286922995599</v>
      </c>
      <c r="P16" s="17">
        <v>9.2397444707842696E-2</v>
      </c>
      <c r="Q16" s="17">
        <v>9.3032424929325896E-2</v>
      </c>
      <c r="R16" s="17"/>
      <c r="S16" s="17">
        <v>0.30734451297368898</v>
      </c>
      <c r="T16" s="17">
        <v>0.219535282794911</v>
      </c>
      <c r="U16" s="17">
        <v>0.10349138559648</v>
      </c>
      <c r="V16" s="17">
        <v>0.17405172396398899</v>
      </c>
      <c r="W16" s="17">
        <v>0.12288966431644401</v>
      </c>
      <c r="X16" s="17">
        <v>0.223271097824015</v>
      </c>
      <c r="Y16" s="17">
        <v>0.196071777740084</v>
      </c>
      <c r="Z16" s="17">
        <v>0.17236069953922201</v>
      </c>
      <c r="AA16" s="17">
        <v>0.19120596114322899</v>
      </c>
      <c r="AB16" s="17"/>
      <c r="AC16" s="17">
        <v>0.25070803074891002</v>
      </c>
      <c r="AD16" s="17">
        <v>0.138586891138824</v>
      </c>
      <c r="AE16" s="17">
        <v>0.19623970905440899</v>
      </c>
      <c r="AF16" s="17">
        <v>0.242679955843631</v>
      </c>
      <c r="AG16" s="17">
        <v>0.29982643804482001</v>
      </c>
      <c r="AH16" s="17">
        <v>0.22871003277819399</v>
      </c>
      <c r="AI16" s="17">
        <v>0.177805042228869</v>
      </c>
      <c r="AJ16" s="17">
        <v>0.225379740515953</v>
      </c>
      <c r="AK16" s="17">
        <v>0.21441229684909199</v>
      </c>
      <c r="AL16" s="17">
        <v>0.18167402616051501</v>
      </c>
      <c r="AM16" s="17"/>
      <c r="AN16" s="17">
        <v>0.211184928994746</v>
      </c>
      <c r="AO16" s="17">
        <v>0.1918303580571</v>
      </c>
      <c r="AP16" s="17"/>
      <c r="AQ16" s="17">
        <v>0.208475203713921</v>
      </c>
      <c r="AR16" s="17">
        <v>0.19517203103060901</v>
      </c>
      <c r="AS16" s="17"/>
      <c r="AT16" s="17">
        <v>0.20819512410913199</v>
      </c>
      <c r="AU16" s="17">
        <v>0.16658877275699299</v>
      </c>
      <c r="AV16" s="17"/>
      <c r="AW16" s="17">
        <v>0.18053119702970599</v>
      </c>
      <c r="AX16" s="17">
        <v>0.223759099336443</v>
      </c>
      <c r="AY16" s="17"/>
      <c r="AZ16" s="17">
        <v>0.21274627245434399</v>
      </c>
      <c r="BA16" s="17">
        <v>0.18815329525899199</v>
      </c>
    </row>
    <row r="17" spans="2:53" x14ac:dyDescent="0.35">
      <c r="B17" s="18" t="s">
        <v>212</v>
      </c>
      <c r="C17" s="17">
        <v>0.194898189323475</v>
      </c>
      <c r="D17" s="17">
        <v>0.19359479302101101</v>
      </c>
      <c r="E17" s="17">
        <v>0.19583747219136799</v>
      </c>
      <c r="F17" s="17"/>
      <c r="G17" s="17">
        <v>0.17582902250634</v>
      </c>
      <c r="H17" s="17">
        <v>0.243746951604873</v>
      </c>
      <c r="I17" s="17">
        <v>0.19901650660704601</v>
      </c>
      <c r="J17" s="17">
        <v>0.18601282982328299</v>
      </c>
      <c r="K17" s="17">
        <v>0.14012466498975801</v>
      </c>
      <c r="L17" s="17">
        <v>0.18758765310779199</v>
      </c>
      <c r="M17" s="17"/>
      <c r="N17" s="17">
        <v>0.208019946530457</v>
      </c>
      <c r="O17" s="17">
        <v>0.16018916497437699</v>
      </c>
      <c r="P17" s="17">
        <v>0.18246870544549301</v>
      </c>
      <c r="Q17" s="17">
        <v>9.9659957611769198E-2</v>
      </c>
      <c r="R17" s="17"/>
      <c r="S17" s="17">
        <v>0.27708607225722498</v>
      </c>
      <c r="T17" s="17">
        <v>0.19189466598124799</v>
      </c>
      <c r="U17" s="17">
        <v>0.13097895341315499</v>
      </c>
      <c r="V17" s="17">
        <v>0.153162396153285</v>
      </c>
      <c r="W17" s="17">
        <v>0.174143037366711</v>
      </c>
      <c r="X17" s="17">
        <v>0.20827837333267599</v>
      </c>
      <c r="Y17" s="17">
        <v>0.164044908776912</v>
      </c>
      <c r="Z17" s="17">
        <v>0.172021400720585</v>
      </c>
      <c r="AA17" s="17">
        <v>0.21836431313219201</v>
      </c>
      <c r="AB17" s="17"/>
      <c r="AC17" s="17">
        <v>0.19687629987062399</v>
      </c>
      <c r="AD17" s="17">
        <v>0.21065929374504699</v>
      </c>
      <c r="AE17" s="17">
        <v>0.23014538464716799</v>
      </c>
      <c r="AF17" s="17">
        <v>0.22970616834496799</v>
      </c>
      <c r="AG17" s="17">
        <v>0.24470231286173999</v>
      </c>
      <c r="AH17" s="17">
        <v>0.16735858970808001</v>
      </c>
      <c r="AI17" s="17">
        <v>0.19659528118788699</v>
      </c>
      <c r="AJ17" s="17">
        <v>0.14114806335038901</v>
      </c>
      <c r="AK17" s="17">
        <v>0.21496438965709799</v>
      </c>
      <c r="AL17" s="17">
        <v>0.158095654625135</v>
      </c>
      <c r="AM17" s="17"/>
      <c r="AN17" s="17">
        <v>0.213727113987704</v>
      </c>
      <c r="AO17" s="17">
        <v>0.17733311600658699</v>
      </c>
      <c r="AP17" s="17"/>
      <c r="AQ17" s="17">
        <v>0.20785572163170599</v>
      </c>
      <c r="AR17" s="17">
        <v>0.176070619435026</v>
      </c>
      <c r="AS17" s="17"/>
      <c r="AT17" s="17">
        <v>0.20768944573953499</v>
      </c>
      <c r="AU17" s="17">
        <v>0.12537523402679901</v>
      </c>
      <c r="AV17" s="17"/>
      <c r="AW17" s="17">
        <v>0.19455023876850899</v>
      </c>
      <c r="AX17" s="17">
        <v>0.19568058727255899</v>
      </c>
      <c r="AY17" s="17"/>
      <c r="AZ17" s="17">
        <v>0.219564808262351</v>
      </c>
      <c r="BA17" s="17">
        <v>0.17081531860124899</v>
      </c>
    </row>
    <row r="18" spans="2:53" ht="29" x14ac:dyDescent="0.35">
      <c r="B18" s="18" t="s">
        <v>213</v>
      </c>
      <c r="C18" s="17">
        <v>0.18579575044410501</v>
      </c>
      <c r="D18" s="17">
        <v>0.22179365863023301</v>
      </c>
      <c r="E18" s="17">
        <v>0.149964996523342</v>
      </c>
      <c r="F18" s="17"/>
      <c r="G18" s="17">
        <v>0.15050649279566</v>
      </c>
      <c r="H18" s="17">
        <v>0.31076992084885302</v>
      </c>
      <c r="I18" s="17">
        <v>0.18321310806633201</v>
      </c>
      <c r="J18" s="17">
        <v>0.15087844985707999</v>
      </c>
      <c r="K18" s="17">
        <v>0.120384560724295</v>
      </c>
      <c r="L18" s="17">
        <v>9.3322951857090206E-2</v>
      </c>
      <c r="M18" s="17"/>
      <c r="N18" s="17">
        <v>0.20454859520732999</v>
      </c>
      <c r="O18" s="17">
        <v>0.107403257748572</v>
      </c>
      <c r="P18" s="17">
        <v>0.13108797698201699</v>
      </c>
      <c r="Q18" s="17">
        <v>0.228795494351824</v>
      </c>
      <c r="R18" s="17"/>
      <c r="S18" s="17">
        <v>0.23274809787355699</v>
      </c>
      <c r="T18" s="17">
        <v>0.18312251679126501</v>
      </c>
      <c r="U18" s="17">
        <v>0.13358335104426899</v>
      </c>
      <c r="V18" s="17">
        <v>0.18294057032601499</v>
      </c>
      <c r="W18" s="17">
        <v>0.218488059481553</v>
      </c>
      <c r="X18" s="17">
        <v>0.18023645926525</v>
      </c>
      <c r="Y18" s="17">
        <v>0.15980736298474699</v>
      </c>
      <c r="Z18" s="17">
        <v>0.154769673882967</v>
      </c>
      <c r="AA18" s="17">
        <v>0.18732476480711399</v>
      </c>
      <c r="AB18" s="17"/>
      <c r="AC18" s="17">
        <v>0.19159675294113099</v>
      </c>
      <c r="AD18" s="17">
        <v>0.124540946904741</v>
      </c>
      <c r="AE18" s="17">
        <v>0.23683676479174001</v>
      </c>
      <c r="AF18" s="17">
        <v>0.17534547165446401</v>
      </c>
      <c r="AG18" s="17">
        <v>0.19504844903636501</v>
      </c>
      <c r="AH18" s="17">
        <v>9.0211088756553898E-2</v>
      </c>
      <c r="AI18" s="17">
        <v>0.20358499853048101</v>
      </c>
      <c r="AJ18" s="17">
        <v>0.12618884525407301</v>
      </c>
      <c r="AK18" s="17">
        <v>0.37838130071207299</v>
      </c>
      <c r="AL18" s="17">
        <v>0.14547835104353801</v>
      </c>
      <c r="AM18" s="17"/>
      <c r="AN18" s="17">
        <v>0.26422492356925198</v>
      </c>
      <c r="AO18" s="17">
        <v>8.7364860139195893E-2</v>
      </c>
      <c r="AP18" s="17"/>
      <c r="AQ18" s="17">
        <v>0.231719249090446</v>
      </c>
      <c r="AR18" s="17">
        <v>0.126048386363381</v>
      </c>
      <c r="AS18" s="17"/>
      <c r="AT18" s="17">
        <v>0.19923932722318699</v>
      </c>
      <c r="AU18" s="17">
        <v>0.103755570241805</v>
      </c>
      <c r="AV18" s="17"/>
      <c r="AW18" s="17">
        <v>0.167117561609292</v>
      </c>
      <c r="AX18" s="17">
        <v>0.20960021444940999</v>
      </c>
      <c r="AY18" s="17"/>
      <c r="AZ18" s="17">
        <v>0.25801233209969798</v>
      </c>
      <c r="BA18" s="17">
        <v>0.11528821131511199</v>
      </c>
    </row>
    <row r="19" spans="2:53" x14ac:dyDescent="0.35">
      <c r="B19" s="18" t="s">
        <v>214</v>
      </c>
      <c r="C19" s="17">
        <v>0.181515976635994</v>
      </c>
      <c r="D19" s="17">
        <v>0.19410029559199701</v>
      </c>
      <c r="E19" s="17">
        <v>0.16855550498529401</v>
      </c>
      <c r="F19" s="17"/>
      <c r="G19" s="17">
        <v>0.18125354624989801</v>
      </c>
      <c r="H19" s="17">
        <v>0.226886506817635</v>
      </c>
      <c r="I19" s="17">
        <v>0.20970569149199</v>
      </c>
      <c r="J19" s="17">
        <v>0.20245155257220099</v>
      </c>
      <c r="K19" s="17">
        <v>9.7605223644736894E-2</v>
      </c>
      <c r="L19" s="17">
        <v>5.50032855023352E-2</v>
      </c>
      <c r="M19" s="17"/>
      <c r="N19" s="17">
        <v>0.199609409637342</v>
      </c>
      <c r="O19" s="17">
        <v>0.16206371608364001</v>
      </c>
      <c r="P19" s="17">
        <v>0.10921853629568599</v>
      </c>
      <c r="Q19" s="17">
        <v>0.123129966790261</v>
      </c>
      <c r="R19" s="17"/>
      <c r="S19" s="17">
        <v>0.22585666003331301</v>
      </c>
      <c r="T19" s="17">
        <v>0.16961266047547599</v>
      </c>
      <c r="U19" s="17">
        <v>0.13136589576975999</v>
      </c>
      <c r="V19" s="17">
        <v>0.14745212488940199</v>
      </c>
      <c r="W19" s="17">
        <v>0.17874860213836199</v>
      </c>
      <c r="X19" s="17">
        <v>0.213750260392611</v>
      </c>
      <c r="Y19" s="17">
        <v>0.159643886065611</v>
      </c>
      <c r="Z19" s="17">
        <v>0.199086525435584</v>
      </c>
      <c r="AA19" s="17">
        <v>0.19605495104995399</v>
      </c>
      <c r="AB19" s="17"/>
      <c r="AC19" s="17">
        <v>0.201257667707649</v>
      </c>
      <c r="AD19" s="17">
        <v>0.14388125892586501</v>
      </c>
      <c r="AE19" s="17">
        <v>0.174631976217969</v>
      </c>
      <c r="AF19" s="17">
        <v>0.24922199801417499</v>
      </c>
      <c r="AG19" s="17">
        <v>0.20497363313637099</v>
      </c>
      <c r="AH19" s="17">
        <v>0.26779076452473699</v>
      </c>
      <c r="AI19" s="17">
        <v>0.144668095921026</v>
      </c>
      <c r="AJ19" s="17">
        <v>0.16891218037512601</v>
      </c>
      <c r="AK19" s="17">
        <v>0.18588648370073599</v>
      </c>
      <c r="AL19" s="17">
        <v>0.130938546594418</v>
      </c>
      <c r="AM19" s="17"/>
      <c r="AN19" s="17">
        <v>0.23132177039865501</v>
      </c>
      <c r="AO19" s="17">
        <v>0.12353265731021</v>
      </c>
      <c r="AP19" s="17"/>
      <c r="AQ19" s="17">
        <v>0.20112014745961301</v>
      </c>
      <c r="AR19" s="17">
        <v>0.15868536261305899</v>
      </c>
      <c r="AS19" s="17"/>
      <c r="AT19" s="17">
        <v>0.19269160103687699</v>
      </c>
      <c r="AU19" s="17">
        <v>0.119124561907617</v>
      </c>
      <c r="AV19" s="17"/>
      <c r="AW19" s="17">
        <v>0.18763540347214799</v>
      </c>
      <c r="AX19" s="17">
        <v>0.17533241596016</v>
      </c>
      <c r="AY19" s="17"/>
      <c r="AZ19" s="17">
        <v>0.23812390485767801</v>
      </c>
      <c r="BA19" s="17">
        <v>0.126247704134031</v>
      </c>
    </row>
    <row r="20" spans="2:53" x14ac:dyDescent="0.35">
      <c r="B20" s="18" t="s">
        <v>215</v>
      </c>
      <c r="C20" s="17">
        <v>9.36768943815382E-2</v>
      </c>
      <c r="D20" s="17">
        <v>9.2703802676725802E-2</v>
      </c>
      <c r="E20" s="17">
        <v>9.4734263760932094E-2</v>
      </c>
      <c r="F20" s="17"/>
      <c r="G20" s="17">
        <v>0.102736208288657</v>
      </c>
      <c r="H20" s="17">
        <v>0.13020115758408199</v>
      </c>
      <c r="I20" s="17">
        <v>8.7837886986658106E-2</v>
      </c>
      <c r="J20" s="17">
        <v>9.32246876092091E-2</v>
      </c>
      <c r="K20" s="17">
        <v>5.9887367988314302E-2</v>
      </c>
      <c r="L20" s="17">
        <v>7.3143774326576302E-2</v>
      </c>
      <c r="M20" s="17"/>
      <c r="N20" s="17">
        <v>0.106614102990759</v>
      </c>
      <c r="O20" s="17">
        <v>5.7294190392308299E-2</v>
      </c>
      <c r="P20" s="17">
        <v>6.3418275632022597E-2</v>
      </c>
      <c r="Q20" s="17">
        <v>5.1988052185734102E-2</v>
      </c>
      <c r="R20" s="17"/>
      <c r="S20" s="17">
        <v>0.14614415404165701</v>
      </c>
      <c r="T20" s="17">
        <v>7.7829804887608503E-2</v>
      </c>
      <c r="U20" s="17">
        <v>9.0856324420533402E-2</v>
      </c>
      <c r="V20" s="17">
        <v>9.0639393983102001E-2</v>
      </c>
      <c r="W20" s="17">
        <v>6.0293439822288103E-2</v>
      </c>
      <c r="X20" s="17">
        <v>9.0118225975542393E-2</v>
      </c>
      <c r="Y20" s="17">
        <v>4.2539006324891201E-2</v>
      </c>
      <c r="Z20" s="17">
        <v>0.11079211308029099</v>
      </c>
      <c r="AA20" s="17">
        <v>0.111866066429165</v>
      </c>
      <c r="AB20" s="17"/>
      <c r="AC20" s="17">
        <v>0.114942334509748</v>
      </c>
      <c r="AD20" s="17">
        <v>0.12990953102950101</v>
      </c>
      <c r="AE20" s="17">
        <v>7.7562488062774895E-2</v>
      </c>
      <c r="AF20" s="17">
        <v>9.0521233748596303E-2</v>
      </c>
      <c r="AG20" s="17">
        <v>4.1336538397117303E-2</v>
      </c>
      <c r="AH20" s="17">
        <v>0.161332025578243</v>
      </c>
      <c r="AI20" s="17">
        <v>9.0183746189225006E-2</v>
      </c>
      <c r="AJ20" s="17">
        <v>0.109633328889803</v>
      </c>
      <c r="AK20" s="17">
        <v>6.3562590515556697E-2</v>
      </c>
      <c r="AL20" s="17">
        <v>5.4461201052446E-2</v>
      </c>
      <c r="AM20" s="17"/>
      <c r="AN20" s="17">
        <v>0.103008033811367</v>
      </c>
      <c r="AO20" s="17">
        <v>8.2824958592333298E-2</v>
      </c>
      <c r="AP20" s="17"/>
      <c r="AQ20" s="17">
        <v>9.8725368594328899E-2</v>
      </c>
      <c r="AR20" s="17">
        <v>8.5449570860477303E-2</v>
      </c>
      <c r="AS20" s="17"/>
      <c r="AT20" s="17">
        <v>9.8860700606303004E-2</v>
      </c>
      <c r="AU20" s="17">
        <v>6.14729250234771E-2</v>
      </c>
      <c r="AV20" s="17"/>
      <c r="AW20" s="17">
        <v>8.8736890291017695E-2</v>
      </c>
      <c r="AX20" s="17">
        <v>9.9028826241127493E-2</v>
      </c>
      <c r="AY20" s="17"/>
      <c r="AZ20" s="17">
        <v>0.120173505436519</v>
      </c>
      <c r="BA20" s="17">
        <v>6.7807339247311305E-2</v>
      </c>
    </row>
    <row r="21" spans="2:53" x14ac:dyDescent="0.35">
      <c r="B21" s="18" t="s">
        <v>69</v>
      </c>
      <c r="C21" s="17">
        <v>5.8207969432415803E-2</v>
      </c>
      <c r="D21" s="17">
        <v>4.6640605258241798E-2</v>
      </c>
      <c r="E21" s="17">
        <v>6.9827701006053303E-2</v>
      </c>
      <c r="F21" s="17"/>
      <c r="G21" s="17">
        <v>3.7491666899978501E-2</v>
      </c>
      <c r="H21" s="17">
        <v>2.5818864764276798E-2</v>
      </c>
      <c r="I21" s="17">
        <v>3.1534808903548699E-2</v>
      </c>
      <c r="J21" s="17">
        <v>4.7414763788329498E-2</v>
      </c>
      <c r="K21" s="17">
        <v>0.122512636376455</v>
      </c>
      <c r="L21" s="17">
        <v>0.16504959415075801</v>
      </c>
      <c r="M21" s="17"/>
      <c r="N21" s="17">
        <v>3.31745314754451E-2</v>
      </c>
      <c r="O21" s="17">
        <v>0.12415743139848601</v>
      </c>
      <c r="P21" s="17">
        <v>9.8772515403845296E-2</v>
      </c>
      <c r="Q21" s="17">
        <v>0.183894993261911</v>
      </c>
      <c r="R21" s="17"/>
      <c r="S21" s="17">
        <v>4.8892711881184998E-2</v>
      </c>
      <c r="T21" s="17">
        <v>6.0332280685299403E-2</v>
      </c>
      <c r="U21" s="17">
        <v>0.111111111221638</v>
      </c>
      <c r="V21" s="17">
        <v>5.8764487529925399E-2</v>
      </c>
      <c r="W21" s="17">
        <v>7.3768012661726001E-2</v>
      </c>
      <c r="X21" s="17">
        <v>4.3185030195747903E-2</v>
      </c>
      <c r="Y21" s="17">
        <v>4.05019661642071E-2</v>
      </c>
      <c r="Z21" s="17">
        <v>4.4316845933322697E-2</v>
      </c>
      <c r="AA21" s="17">
        <v>4.5716224821617399E-2</v>
      </c>
      <c r="AB21" s="17"/>
      <c r="AC21" s="17">
        <v>5.27638797719054E-2</v>
      </c>
      <c r="AD21" s="17">
        <v>7.0549653231387496E-2</v>
      </c>
      <c r="AE21" s="17">
        <v>3.55878006725645E-2</v>
      </c>
      <c r="AF21" s="17">
        <v>9.2589678170057199E-3</v>
      </c>
      <c r="AG21" s="17">
        <v>2.9119665450328801E-2</v>
      </c>
      <c r="AH21" s="17">
        <v>6.5728725971319693E-2</v>
      </c>
      <c r="AI21" s="17">
        <v>6.7940605021160602E-2</v>
      </c>
      <c r="AJ21" s="17">
        <v>3.43294734932146E-2</v>
      </c>
      <c r="AK21" s="17">
        <v>1.28708750088965E-2</v>
      </c>
      <c r="AL21" s="17">
        <v>8.1307563438797303E-2</v>
      </c>
      <c r="AM21" s="17"/>
      <c r="AN21" s="17">
        <v>9.3700479437990696E-3</v>
      </c>
      <c r="AO21" s="17">
        <v>0.117346875692904</v>
      </c>
      <c r="AP21" s="17"/>
      <c r="AQ21" s="17">
        <v>1.84023971425075E-2</v>
      </c>
      <c r="AR21" s="17">
        <v>0.106394121427728</v>
      </c>
      <c r="AS21" s="17"/>
      <c r="AT21" s="17">
        <v>3.7962318766875301E-2</v>
      </c>
      <c r="AU21" s="17">
        <v>0.151753007339748</v>
      </c>
      <c r="AV21" s="17"/>
      <c r="AW21" s="17">
        <v>7.7755587165573695E-2</v>
      </c>
      <c r="AX21" s="17">
        <v>3.3294625858365401E-2</v>
      </c>
      <c r="AY21" s="17"/>
      <c r="AZ21" s="17">
        <v>6.5849854722065801E-3</v>
      </c>
      <c r="BA21" s="17">
        <v>0.10860926894127899</v>
      </c>
    </row>
    <row r="22" spans="2:53" x14ac:dyDescent="0.35">
      <c r="B22" s="18" t="s">
        <v>216</v>
      </c>
      <c r="C22" s="19">
        <v>4.3924504845064397E-2</v>
      </c>
      <c r="D22" s="19">
        <v>3.3974068555109899E-2</v>
      </c>
      <c r="E22" s="19">
        <v>5.3914458248221803E-2</v>
      </c>
      <c r="F22" s="19"/>
      <c r="G22" s="19">
        <v>1.3320095378635001E-2</v>
      </c>
      <c r="H22" s="19">
        <v>9.4521569990314198E-3</v>
      </c>
      <c r="I22" s="19">
        <v>3.54735408947498E-2</v>
      </c>
      <c r="J22" s="19">
        <v>4.7111043484129402E-2</v>
      </c>
      <c r="K22" s="19">
        <v>8.9469773211504997E-2</v>
      </c>
      <c r="L22" s="19">
        <v>9.3240742665225307E-2</v>
      </c>
      <c r="M22" s="19"/>
      <c r="N22" s="19">
        <v>3.1564354045557998E-2</v>
      </c>
      <c r="O22" s="19">
        <v>6.23408662621509E-2</v>
      </c>
      <c r="P22" s="19">
        <v>9.2085827038857801E-2</v>
      </c>
      <c r="Q22" s="19">
        <v>5.5530481755821703E-2</v>
      </c>
      <c r="R22" s="19"/>
      <c r="S22" s="19">
        <v>1.9373616583134402E-2</v>
      </c>
      <c r="T22" s="19">
        <v>4.8726501200269001E-2</v>
      </c>
      <c r="U22" s="19">
        <v>8.5840998630234797E-2</v>
      </c>
      <c r="V22" s="19">
        <v>5.5005965772522501E-2</v>
      </c>
      <c r="W22" s="19">
        <v>2.90808607855805E-2</v>
      </c>
      <c r="X22" s="19">
        <v>1.37201834315676E-2</v>
      </c>
      <c r="Y22" s="19">
        <v>4.27024815867207E-2</v>
      </c>
      <c r="Z22" s="19">
        <v>3.5521334071764499E-2</v>
      </c>
      <c r="AA22" s="19">
        <v>6.4403805516218299E-2</v>
      </c>
      <c r="AB22" s="19"/>
      <c r="AC22" s="19">
        <v>2.0054941506471101E-2</v>
      </c>
      <c r="AD22" s="19">
        <v>7.0895037710894698E-2</v>
      </c>
      <c r="AE22" s="19">
        <v>3.0125979725433499E-2</v>
      </c>
      <c r="AF22" s="19">
        <v>1.26875935676582E-2</v>
      </c>
      <c r="AG22" s="19">
        <v>0</v>
      </c>
      <c r="AH22" s="19">
        <v>2.2465616427697101E-2</v>
      </c>
      <c r="AI22" s="19">
        <v>7.57020481267308E-2</v>
      </c>
      <c r="AJ22" s="19">
        <v>3.2302820677968198E-2</v>
      </c>
      <c r="AK22" s="19">
        <v>3.2800199964741802E-2</v>
      </c>
      <c r="AL22" s="19">
        <v>9.4622900452297307E-2</v>
      </c>
      <c r="AM22" s="19"/>
      <c r="AN22" s="19">
        <v>1.28204731602662E-2</v>
      </c>
      <c r="AO22" s="19">
        <v>8.7454360742601503E-2</v>
      </c>
      <c r="AP22" s="19"/>
      <c r="AQ22" s="19">
        <v>2.4718735714630301E-2</v>
      </c>
      <c r="AR22" s="19">
        <v>6.7676843409635604E-2</v>
      </c>
      <c r="AS22" s="19"/>
      <c r="AT22" s="19">
        <v>3.6152188458631301E-2</v>
      </c>
      <c r="AU22" s="19">
        <v>9.4010706570684999E-2</v>
      </c>
      <c r="AV22" s="19"/>
      <c r="AW22" s="19">
        <v>4.4863066558874898E-2</v>
      </c>
      <c r="AX22" s="19">
        <v>4.3083300746519101E-2</v>
      </c>
      <c r="AY22" s="19"/>
      <c r="AZ22" s="19">
        <v>1.22905788200144E-2</v>
      </c>
      <c r="BA22" s="19">
        <v>7.4809797749843296E-2</v>
      </c>
    </row>
    <row r="23" spans="2:53" x14ac:dyDescent="0.35">
      <c r="B23" s="16"/>
    </row>
    <row r="24" spans="2:53" x14ac:dyDescent="0.35">
      <c r="B24" t="s">
        <v>73</v>
      </c>
    </row>
    <row r="25" spans="2:53" x14ac:dyDescent="0.35">
      <c r="B25" t="s">
        <v>74</v>
      </c>
    </row>
    <row r="27" spans="2:53" x14ac:dyDescent="0.35">
      <c r="B2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A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218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49</v>
      </c>
      <c r="C9" s="17">
        <v>0.54837880725994703</v>
      </c>
      <c r="D9" s="17">
        <v>0.56274379638083805</v>
      </c>
      <c r="E9" s="17">
        <v>0.53450717482004095</v>
      </c>
      <c r="F9" s="17"/>
      <c r="G9" s="17">
        <v>0.717988956395477</v>
      </c>
      <c r="H9" s="17">
        <v>0.71841590759539797</v>
      </c>
      <c r="I9" s="17">
        <v>0.68800543126566704</v>
      </c>
      <c r="J9" s="17">
        <v>0.52530401027194995</v>
      </c>
      <c r="K9" s="17">
        <v>0.230471819137093</v>
      </c>
      <c r="L9" s="17">
        <v>0.14348926203569601</v>
      </c>
      <c r="M9" s="17"/>
      <c r="N9" s="17">
        <v>0.59049067431740898</v>
      </c>
      <c r="O9" s="17">
        <v>0.42037976254479498</v>
      </c>
      <c r="P9" s="17">
        <v>0.45136669456662398</v>
      </c>
      <c r="Q9" s="17">
        <v>0.45557740963181698</v>
      </c>
      <c r="R9" s="17"/>
      <c r="S9" s="17">
        <v>0.58229925020912399</v>
      </c>
      <c r="T9" s="17">
        <v>0.472911576488866</v>
      </c>
      <c r="U9" s="17">
        <v>0.44704884818339702</v>
      </c>
      <c r="V9" s="17">
        <v>0.60289081466030003</v>
      </c>
      <c r="W9" s="17">
        <v>0.60063161933482201</v>
      </c>
      <c r="X9" s="17">
        <v>0.58981743979526402</v>
      </c>
      <c r="Y9" s="17">
        <v>0.50533782693742202</v>
      </c>
      <c r="Z9" s="17">
        <v>0.65037190935517697</v>
      </c>
      <c r="AA9" s="17">
        <v>0.556935760593951</v>
      </c>
      <c r="AB9" s="17"/>
      <c r="AC9" s="17">
        <v>0.47688635778102401</v>
      </c>
      <c r="AD9" s="17">
        <v>0.408783501340513</v>
      </c>
      <c r="AE9" s="17">
        <v>0.656342478051399</v>
      </c>
      <c r="AF9" s="17">
        <v>0.78579206798127699</v>
      </c>
      <c r="AG9" s="17">
        <v>0.68606214033366097</v>
      </c>
      <c r="AH9" s="17">
        <v>0.585007646883699</v>
      </c>
      <c r="AI9" s="17">
        <v>0.41594680057880101</v>
      </c>
      <c r="AJ9" s="17">
        <v>0.54857891925747004</v>
      </c>
      <c r="AK9" s="17">
        <v>0.60536411712957605</v>
      </c>
      <c r="AL9" s="17">
        <v>0.445300764907201</v>
      </c>
      <c r="AM9" s="17"/>
      <c r="AN9" s="17">
        <v>0.76497814038657497</v>
      </c>
      <c r="AO9" s="17">
        <v>0.275483485879643</v>
      </c>
      <c r="AP9" s="17"/>
      <c r="AQ9" s="17">
        <v>0.71698553402564502</v>
      </c>
      <c r="AR9" s="17">
        <v>0.321089351945405</v>
      </c>
      <c r="AS9" s="17"/>
      <c r="AT9" s="17">
        <v>0.59207767355138496</v>
      </c>
      <c r="AU9" s="17">
        <v>0.30581455438522198</v>
      </c>
      <c r="AV9" s="17"/>
      <c r="AW9" s="17">
        <v>0.55710197336699196</v>
      </c>
      <c r="AX9" s="17">
        <v>0.53946701050796897</v>
      </c>
      <c r="AY9" s="17"/>
      <c r="AZ9" s="17">
        <v>0.80436483286661398</v>
      </c>
      <c r="BA9" s="17">
        <v>0.29845082253458</v>
      </c>
    </row>
    <row r="10" spans="2:53" x14ac:dyDescent="0.35">
      <c r="B10" s="18" t="s">
        <v>50</v>
      </c>
      <c r="C10" s="17">
        <v>0.43793146513556702</v>
      </c>
      <c r="D10" s="17">
        <v>0.42355207391482302</v>
      </c>
      <c r="E10" s="17">
        <v>0.45180518352567101</v>
      </c>
      <c r="F10" s="17"/>
      <c r="G10" s="17">
        <v>0.26276865770086</v>
      </c>
      <c r="H10" s="17">
        <v>0.27406053775990402</v>
      </c>
      <c r="I10" s="17">
        <v>0.304781223009296</v>
      </c>
      <c r="J10" s="17">
        <v>0.463234138709118</v>
      </c>
      <c r="K10" s="17">
        <v>0.74582548303621299</v>
      </c>
      <c r="L10" s="17">
        <v>0.81864109503666505</v>
      </c>
      <c r="M10" s="17"/>
      <c r="N10" s="17">
        <v>0.39818628156976499</v>
      </c>
      <c r="O10" s="17">
        <v>0.56484407148923699</v>
      </c>
      <c r="P10" s="17">
        <v>0.52990727309665697</v>
      </c>
      <c r="Q10" s="17">
        <v>0.51243466745581001</v>
      </c>
      <c r="R10" s="17"/>
      <c r="S10" s="17">
        <v>0.40140317911394102</v>
      </c>
      <c r="T10" s="17">
        <v>0.50737636917808404</v>
      </c>
      <c r="U10" s="17">
        <v>0.54031609553321003</v>
      </c>
      <c r="V10" s="17">
        <v>0.39139891389765102</v>
      </c>
      <c r="W10" s="17">
        <v>0.386064874246481</v>
      </c>
      <c r="X10" s="17">
        <v>0.39646237677316898</v>
      </c>
      <c r="Y10" s="17">
        <v>0.47974899816448402</v>
      </c>
      <c r="Z10" s="17">
        <v>0.34962809064482397</v>
      </c>
      <c r="AA10" s="17">
        <v>0.42786873360652899</v>
      </c>
      <c r="AB10" s="17"/>
      <c r="AC10" s="17">
        <v>0.51760247380772495</v>
      </c>
      <c r="AD10" s="17">
        <v>0.57849979276999497</v>
      </c>
      <c r="AE10" s="17">
        <v>0.320605732498076</v>
      </c>
      <c r="AF10" s="17">
        <v>0.205633237919323</v>
      </c>
      <c r="AG10" s="17">
        <v>0.284818194887556</v>
      </c>
      <c r="AH10" s="17">
        <v>0.35697690280427602</v>
      </c>
      <c r="AI10" s="17">
        <v>0.57145003908761705</v>
      </c>
      <c r="AJ10" s="17">
        <v>0.45142108074253001</v>
      </c>
      <c r="AK10" s="17">
        <v>0.394635882870424</v>
      </c>
      <c r="AL10" s="17">
        <v>0.55469923509279895</v>
      </c>
      <c r="AM10" s="17"/>
      <c r="AN10" s="17">
        <v>0.22988201621573801</v>
      </c>
      <c r="AO10" s="17">
        <v>0.70332837520446001</v>
      </c>
      <c r="AP10" s="17"/>
      <c r="AQ10" s="17">
        <v>0.27525073464637301</v>
      </c>
      <c r="AR10" s="17">
        <v>0.66120642695676701</v>
      </c>
      <c r="AS10" s="17"/>
      <c r="AT10" s="17">
        <v>0.399475665209097</v>
      </c>
      <c r="AU10" s="17">
        <v>0.66265771560128806</v>
      </c>
      <c r="AV10" s="17"/>
      <c r="AW10" s="17">
        <v>0.42855809823055602</v>
      </c>
      <c r="AX10" s="17">
        <v>0.44922217661934499</v>
      </c>
      <c r="AY10" s="17"/>
      <c r="AZ10" s="17">
        <v>0.18667354764288099</v>
      </c>
      <c r="BA10" s="17">
        <v>0.68324323485587601</v>
      </c>
    </row>
    <row r="11" spans="2:53" x14ac:dyDescent="0.35">
      <c r="B11" s="18" t="s">
        <v>69</v>
      </c>
      <c r="C11" s="19">
        <v>1.3689727604485599E-2</v>
      </c>
      <c r="D11" s="19">
        <v>1.3704129704338101E-2</v>
      </c>
      <c r="E11" s="19">
        <v>1.36876416542879E-2</v>
      </c>
      <c r="F11" s="19"/>
      <c r="G11" s="19">
        <v>1.9242385903662201E-2</v>
      </c>
      <c r="H11" s="19">
        <v>7.5235546446977501E-3</v>
      </c>
      <c r="I11" s="19">
        <v>7.2133457250366899E-3</v>
      </c>
      <c r="J11" s="19">
        <v>1.14618510189328E-2</v>
      </c>
      <c r="K11" s="19">
        <v>2.3702697826694201E-2</v>
      </c>
      <c r="L11" s="19">
        <v>3.7869642927638801E-2</v>
      </c>
      <c r="M11" s="19"/>
      <c r="N11" s="19">
        <v>1.13230441128252E-2</v>
      </c>
      <c r="O11" s="19">
        <v>1.47761659659681E-2</v>
      </c>
      <c r="P11" s="19">
        <v>1.8726032336719701E-2</v>
      </c>
      <c r="Q11" s="19">
        <v>3.1987922912373103E-2</v>
      </c>
      <c r="R11" s="19"/>
      <c r="S11" s="19">
        <v>1.6297570676935401E-2</v>
      </c>
      <c r="T11" s="19">
        <v>1.97120543330499E-2</v>
      </c>
      <c r="U11" s="19">
        <v>1.26350562833924E-2</v>
      </c>
      <c r="V11" s="19">
        <v>5.7102714420497703E-3</v>
      </c>
      <c r="W11" s="19">
        <v>1.3303506418697399E-2</v>
      </c>
      <c r="X11" s="19">
        <v>1.37201834315676E-2</v>
      </c>
      <c r="Y11" s="19">
        <v>1.4913174898094E-2</v>
      </c>
      <c r="Z11" s="19">
        <v>0</v>
      </c>
      <c r="AA11" s="19">
        <v>1.5195505799520699E-2</v>
      </c>
      <c r="AB11" s="19"/>
      <c r="AC11" s="19">
        <v>5.5111684112514603E-3</v>
      </c>
      <c r="AD11" s="19">
        <v>1.2716705889491999E-2</v>
      </c>
      <c r="AE11" s="19">
        <v>2.3051789450524999E-2</v>
      </c>
      <c r="AF11" s="19">
        <v>8.5746940993992795E-3</v>
      </c>
      <c r="AG11" s="19">
        <v>2.9119664778783201E-2</v>
      </c>
      <c r="AH11" s="19">
        <v>5.8015450312024798E-2</v>
      </c>
      <c r="AI11" s="19">
        <v>1.26031603335816E-2</v>
      </c>
      <c r="AJ11" s="19">
        <v>0</v>
      </c>
      <c r="AK11" s="19">
        <v>0</v>
      </c>
      <c r="AL11" s="19">
        <v>0</v>
      </c>
      <c r="AM11" s="19"/>
      <c r="AN11" s="19">
        <v>5.1398433976867801E-3</v>
      </c>
      <c r="AO11" s="19">
        <v>2.1188138915896802E-2</v>
      </c>
      <c r="AP11" s="19"/>
      <c r="AQ11" s="19">
        <v>7.7637313279820498E-3</v>
      </c>
      <c r="AR11" s="19">
        <v>1.7704221097827998E-2</v>
      </c>
      <c r="AS11" s="19"/>
      <c r="AT11" s="19">
        <v>8.4466612395183507E-3</v>
      </c>
      <c r="AU11" s="19">
        <v>3.1527730013489803E-2</v>
      </c>
      <c r="AV11" s="19"/>
      <c r="AW11" s="19">
        <v>1.43399284024519E-2</v>
      </c>
      <c r="AX11" s="19">
        <v>1.1310812872685601E-2</v>
      </c>
      <c r="AY11" s="19"/>
      <c r="AZ11" s="19">
        <v>8.9616194905043599E-3</v>
      </c>
      <c r="BA11" s="19">
        <v>1.8305942609544899E-2</v>
      </c>
    </row>
    <row r="12" spans="2:53" x14ac:dyDescent="0.35">
      <c r="B12" s="16"/>
    </row>
    <row r="13" spans="2:53" x14ac:dyDescent="0.35">
      <c r="B13" t="s">
        <v>73</v>
      </c>
    </row>
    <row r="14" spans="2:53" x14ac:dyDescent="0.35">
      <c r="B14" t="s">
        <v>74</v>
      </c>
    </row>
    <row r="16" spans="2:53" x14ac:dyDescent="0.35">
      <c r="B16"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A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225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58" x14ac:dyDescent="0.35">
      <c r="B9" s="18" t="s">
        <v>219</v>
      </c>
      <c r="C9" s="17">
        <v>0.18633174972331101</v>
      </c>
      <c r="D9" s="17">
        <v>0.19995331718164</v>
      </c>
      <c r="E9" s="17">
        <v>0.17251761101150401</v>
      </c>
      <c r="F9" s="17"/>
      <c r="G9" s="17">
        <v>0.277593524632055</v>
      </c>
      <c r="H9" s="17">
        <v>0.19380450972810501</v>
      </c>
      <c r="I9" s="17">
        <v>0.253406236073763</v>
      </c>
      <c r="J9" s="17">
        <v>0.198537332206775</v>
      </c>
      <c r="K9" s="17">
        <v>6.6247176277393502E-2</v>
      </c>
      <c r="L9" s="17">
        <v>6.4431110246389506E-2</v>
      </c>
      <c r="M9" s="17"/>
      <c r="N9" s="17">
        <v>0.19278987084793001</v>
      </c>
      <c r="O9" s="17">
        <v>0.15772184976933601</v>
      </c>
      <c r="P9" s="17">
        <v>0.15927867515855701</v>
      </c>
      <c r="Q9" s="17">
        <v>0.230669958241184</v>
      </c>
      <c r="R9" s="17"/>
      <c r="S9" s="17">
        <v>0.180603278229932</v>
      </c>
      <c r="T9" s="17">
        <v>0.16673225608867001</v>
      </c>
      <c r="U9" s="17">
        <v>9.3460726459138693E-2</v>
      </c>
      <c r="V9" s="17">
        <v>0.23209127103340199</v>
      </c>
      <c r="W9" s="17">
        <v>0.18957826140301001</v>
      </c>
      <c r="X9" s="17">
        <v>0.22559634957254901</v>
      </c>
      <c r="Y9" s="17">
        <v>0.194198196726585</v>
      </c>
      <c r="Z9" s="17">
        <v>0.305650519840313</v>
      </c>
      <c r="AA9" s="17">
        <v>0.16566393808152299</v>
      </c>
      <c r="AB9" s="17"/>
      <c r="AC9" s="17">
        <v>0.148804894552579</v>
      </c>
      <c r="AD9" s="17">
        <v>0.15795522914801099</v>
      </c>
      <c r="AE9" s="17">
        <v>0.15122710475696</v>
      </c>
      <c r="AF9" s="17">
        <v>0.28836002847097097</v>
      </c>
      <c r="AG9" s="17">
        <v>0.30173347842443898</v>
      </c>
      <c r="AH9" s="17">
        <v>0.29803570265395402</v>
      </c>
      <c r="AI9" s="17">
        <v>0.14966415765962399</v>
      </c>
      <c r="AJ9" s="17">
        <v>0.21527791978228</v>
      </c>
      <c r="AK9" s="17">
        <v>0.25365194081168002</v>
      </c>
      <c r="AL9" s="17">
        <v>0.10189914872859</v>
      </c>
      <c r="AM9" s="17"/>
      <c r="AN9" s="17">
        <v>0.245042190018018</v>
      </c>
      <c r="AO9" s="17">
        <v>0.11158870550849601</v>
      </c>
      <c r="AP9" s="17"/>
      <c r="AQ9" s="17">
        <v>0.226623964924421</v>
      </c>
      <c r="AR9" s="17">
        <v>0.13307266138000301</v>
      </c>
      <c r="AS9" s="17"/>
      <c r="AT9" s="17">
        <v>0.19711778363760499</v>
      </c>
      <c r="AU9" s="17">
        <v>0.126604436492748</v>
      </c>
      <c r="AV9" s="17"/>
      <c r="AW9" s="17">
        <v>0.20885993899944499</v>
      </c>
      <c r="AX9" s="17">
        <v>0.158644187615892</v>
      </c>
      <c r="AY9" s="17"/>
      <c r="AZ9" s="17">
        <v>0.28247939811599598</v>
      </c>
      <c r="BA9" s="17">
        <v>9.2459484852923005E-2</v>
      </c>
    </row>
    <row r="10" spans="2:53" ht="58" x14ac:dyDescent="0.35">
      <c r="B10" s="18" t="s">
        <v>220</v>
      </c>
      <c r="C10" s="17">
        <v>0.38444397907309202</v>
      </c>
      <c r="D10" s="17">
        <v>0.38930600583289499</v>
      </c>
      <c r="E10" s="17">
        <v>0.379388366425287</v>
      </c>
      <c r="F10" s="17"/>
      <c r="G10" s="17">
        <v>0.371180763707672</v>
      </c>
      <c r="H10" s="17">
        <v>0.45923552729730499</v>
      </c>
      <c r="I10" s="17">
        <v>0.39833752469375899</v>
      </c>
      <c r="J10" s="17">
        <v>0.37512221481924601</v>
      </c>
      <c r="K10" s="17">
        <v>0.32912472266385501</v>
      </c>
      <c r="L10" s="17">
        <v>0.26610956453906198</v>
      </c>
      <c r="M10" s="17"/>
      <c r="N10" s="17">
        <v>0.405676409254632</v>
      </c>
      <c r="O10" s="17">
        <v>0.342239025670248</v>
      </c>
      <c r="P10" s="17">
        <v>0.325822278274848</v>
      </c>
      <c r="Q10" s="17">
        <v>0.31707459610424599</v>
      </c>
      <c r="R10" s="17"/>
      <c r="S10" s="17">
        <v>0.40705131816943102</v>
      </c>
      <c r="T10" s="17">
        <v>0.32748680137456698</v>
      </c>
      <c r="U10" s="17">
        <v>0.436437769783871</v>
      </c>
      <c r="V10" s="17">
        <v>0.36718600935773599</v>
      </c>
      <c r="W10" s="17">
        <v>0.40593460037951601</v>
      </c>
      <c r="X10" s="17">
        <v>0.36467226428946398</v>
      </c>
      <c r="Y10" s="17">
        <v>0.40061865808297997</v>
      </c>
      <c r="Z10" s="17">
        <v>0.38481012870759901</v>
      </c>
      <c r="AA10" s="17">
        <v>0.38926636816622501</v>
      </c>
      <c r="AB10" s="17"/>
      <c r="AC10" s="17">
        <v>0.40873073172267099</v>
      </c>
      <c r="AD10" s="17">
        <v>0.35640957505085502</v>
      </c>
      <c r="AE10" s="17">
        <v>0.420412896204784</v>
      </c>
      <c r="AF10" s="17">
        <v>0.423760057074001</v>
      </c>
      <c r="AG10" s="17">
        <v>0.45467798870245102</v>
      </c>
      <c r="AH10" s="17">
        <v>0.298897787606419</v>
      </c>
      <c r="AI10" s="17">
        <v>0.369667087196144</v>
      </c>
      <c r="AJ10" s="17">
        <v>0.35091603246352698</v>
      </c>
      <c r="AK10" s="17">
        <v>0.29332333885300099</v>
      </c>
      <c r="AL10" s="17">
        <v>0.50848173072769398</v>
      </c>
      <c r="AM10" s="17"/>
      <c r="AN10" s="17">
        <v>0.43119966065904702</v>
      </c>
      <c r="AO10" s="17">
        <v>0.32789458989049303</v>
      </c>
      <c r="AP10" s="17"/>
      <c r="AQ10" s="17">
        <v>0.425932211925382</v>
      </c>
      <c r="AR10" s="17">
        <v>0.33016735574956402</v>
      </c>
      <c r="AS10" s="17"/>
      <c r="AT10" s="17">
        <v>0.40050808335900001</v>
      </c>
      <c r="AU10" s="17">
        <v>0.30397875895992799</v>
      </c>
      <c r="AV10" s="17"/>
      <c r="AW10" s="17">
        <v>0.37256073539530399</v>
      </c>
      <c r="AX10" s="17">
        <v>0.39988078997628301</v>
      </c>
      <c r="AY10" s="17"/>
      <c r="AZ10" s="17">
        <v>0.43409592475098502</v>
      </c>
      <c r="BA10" s="17">
        <v>0.33596707221241501</v>
      </c>
    </row>
    <row r="11" spans="2:53" ht="58" x14ac:dyDescent="0.35">
      <c r="B11" s="18" t="s">
        <v>221</v>
      </c>
      <c r="C11" s="17">
        <v>0.20767053679384601</v>
      </c>
      <c r="D11" s="17">
        <v>0.204695785533937</v>
      </c>
      <c r="E11" s="17">
        <v>0.21083212162430701</v>
      </c>
      <c r="F11" s="17"/>
      <c r="G11" s="17">
        <v>0.19580312151629201</v>
      </c>
      <c r="H11" s="17">
        <v>0.19228605044420799</v>
      </c>
      <c r="I11" s="17">
        <v>0.177683381644374</v>
      </c>
      <c r="J11" s="17">
        <v>0.216542491818486</v>
      </c>
      <c r="K11" s="17">
        <v>0.24224672669655001</v>
      </c>
      <c r="L11" s="17">
        <v>0.27376438833732603</v>
      </c>
      <c r="M11" s="17"/>
      <c r="N11" s="17">
        <v>0.203269092165447</v>
      </c>
      <c r="O11" s="17">
        <v>0.21867595018786301</v>
      </c>
      <c r="P11" s="17">
        <v>0.24471804940161401</v>
      </c>
      <c r="Q11" s="17">
        <v>0.15613095935019</v>
      </c>
      <c r="R11" s="17"/>
      <c r="S11" s="17">
        <v>0.211215775697212</v>
      </c>
      <c r="T11" s="17">
        <v>0.247220865450206</v>
      </c>
      <c r="U11" s="17">
        <v>0.209587166571091</v>
      </c>
      <c r="V11" s="17">
        <v>0.20578165573788099</v>
      </c>
      <c r="W11" s="17">
        <v>0.21439568241342499</v>
      </c>
      <c r="X11" s="17">
        <v>0.16666666426881099</v>
      </c>
      <c r="Y11" s="17">
        <v>0.15777032030704199</v>
      </c>
      <c r="Z11" s="17">
        <v>0.190291015765296</v>
      </c>
      <c r="AA11" s="17">
        <v>0.22670538074878499</v>
      </c>
      <c r="AB11" s="17"/>
      <c r="AC11" s="17">
        <v>0.256263141855187</v>
      </c>
      <c r="AD11" s="17">
        <v>0.18659721280383701</v>
      </c>
      <c r="AE11" s="17">
        <v>0.20524586123232599</v>
      </c>
      <c r="AF11" s="17">
        <v>0.19189061334554899</v>
      </c>
      <c r="AG11" s="17">
        <v>0.11710811415413699</v>
      </c>
      <c r="AH11" s="17">
        <v>0.109463436492216</v>
      </c>
      <c r="AI11" s="17">
        <v>0.219169745309818</v>
      </c>
      <c r="AJ11" s="17">
        <v>0.22982236571852499</v>
      </c>
      <c r="AK11" s="17">
        <v>0.299278716227529</v>
      </c>
      <c r="AL11" s="17">
        <v>0.17726246151858599</v>
      </c>
      <c r="AM11" s="17"/>
      <c r="AN11" s="17">
        <v>0.187556603635671</v>
      </c>
      <c r="AO11" s="17">
        <v>0.22902329399704699</v>
      </c>
      <c r="AP11" s="17"/>
      <c r="AQ11" s="17">
        <v>0.18834490403913401</v>
      </c>
      <c r="AR11" s="17">
        <v>0.23489278895284599</v>
      </c>
      <c r="AS11" s="17"/>
      <c r="AT11" s="17">
        <v>0.21202361004930301</v>
      </c>
      <c r="AU11" s="17">
        <v>0.18743593704784201</v>
      </c>
      <c r="AV11" s="17"/>
      <c r="AW11" s="17">
        <v>0.17192510617932</v>
      </c>
      <c r="AX11" s="17">
        <v>0.25045479034193002</v>
      </c>
      <c r="AY11" s="17"/>
      <c r="AZ11" s="17">
        <v>0.154690864361132</v>
      </c>
      <c r="BA11" s="17">
        <v>0.25939641804512897</v>
      </c>
    </row>
    <row r="12" spans="2:53" ht="58" x14ac:dyDescent="0.35">
      <c r="B12" s="18" t="s">
        <v>222</v>
      </c>
      <c r="C12" s="17">
        <v>8.4796045103920803E-2</v>
      </c>
      <c r="D12" s="17">
        <v>0.10704367555680901</v>
      </c>
      <c r="E12" s="17">
        <v>6.2624702932339502E-2</v>
      </c>
      <c r="F12" s="17"/>
      <c r="G12" s="17">
        <v>6.7112566769984006E-2</v>
      </c>
      <c r="H12" s="17">
        <v>9.87375854258839E-2</v>
      </c>
      <c r="I12" s="17">
        <v>8.5732308307511704E-2</v>
      </c>
      <c r="J12" s="17">
        <v>6.7616859483558805E-2</v>
      </c>
      <c r="K12" s="17">
        <v>9.7647222683764703E-2</v>
      </c>
      <c r="L12" s="17">
        <v>7.7822328599094104E-2</v>
      </c>
      <c r="M12" s="17"/>
      <c r="N12" s="17">
        <v>9.1829662948629695E-2</v>
      </c>
      <c r="O12" s="17">
        <v>7.4935320086988597E-2</v>
      </c>
      <c r="P12" s="17">
        <v>5.6103092200908103E-2</v>
      </c>
      <c r="Q12" s="17">
        <v>6.5699949809842895E-2</v>
      </c>
      <c r="R12" s="17"/>
      <c r="S12" s="17">
        <v>8.5686604194942395E-2</v>
      </c>
      <c r="T12" s="17">
        <v>8.0885029114731194E-2</v>
      </c>
      <c r="U12" s="17">
        <v>4.5524899367889601E-2</v>
      </c>
      <c r="V12" s="17">
        <v>8.4929129123697406E-2</v>
      </c>
      <c r="W12" s="17">
        <v>6.0293441410560297E-2</v>
      </c>
      <c r="X12" s="17">
        <v>0.12925429896805499</v>
      </c>
      <c r="Y12" s="17">
        <v>8.7278528287224502E-2</v>
      </c>
      <c r="Z12" s="17">
        <v>5.73404673451159E-2</v>
      </c>
      <c r="AA12" s="17">
        <v>0.109860613374811</v>
      </c>
      <c r="AB12" s="17"/>
      <c r="AC12" s="17">
        <v>8.2945821462961505E-2</v>
      </c>
      <c r="AD12" s="17">
        <v>5.5178993672539402E-2</v>
      </c>
      <c r="AE12" s="17">
        <v>0.14004278252126201</v>
      </c>
      <c r="AF12" s="17">
        <v>4.4671729895791497E-2</v>
      </c>
      <c r="AG12" s="17">
        <v>0</v>
      </c>
      <c r="AH12" s="17">
        <v>0.15447560265340801</v>
      </c>
      <c r="AI12" s="17">
        <v>9.2833401398958598E-2</v>
      </c>
      <c r="AJ12" s="17">
        <v>0.16377680846953299</v>
      </c>
      <c r="AK12" s="17">
        <v>0.10125311156795801</v>
      </c>
      <c r="AL12" s="17">
        <v>4.9533064788419699E-2</v>
      </c>
      <c r="AM12" s="17"/>
      <c r="AN12" s="17">
        <v>9.3423683628908905E-2</v>
      </c>
      <c r="AO12" s="17">
        <v>7.8006675924968599E-2</v>
      </c>
      <c r="AP12" s="17"/>
      <c r="AQ12" s="17">
        <v>9.9773949921503804E-2</v>
      </c>
      <c r="AR12" s="17">
        <v>6.9268936980927107E-2</v>
      </c>
      <c r="AS12" s="17"/>
      <c r="AT12" s="17">
        <v>8.91351082296271E-2</v>
      </c>
      <c r="AU12" s="17">
        <v>6.5429099416411493E-2</v>
      </c>
      <c r="AV12" s="17"/>
      <c r="AW12" s="17">
        <v>7.5030314695770595E-2</v>
      </c>
      <c r="AX12" s="17">
        <v>9.7159728306198595E-2</v>
      </c>
      <c r="AY12" s="17"/>
      <c r="AZ12" s="17">
        <v>9.2038401840881703E-2</v>
      </c>
      <c r="BA12" s="17">
        <v>7.7725082461951894E-2</v>
      </c>
    </row>
    <row r="13" spans="2:53" ht="58" x14ac:dyDescent="0.35">
      <c r="B13" s="18" t="s">
        <v>223</v>
      </c>
      <c r="C13" s="17">
        <v>1.7629885658011601E-2</v>
      </c>
      <c r="D13" s="17">
        <v>1.7102003104783998E-2</v>
      </c>
      <c r="E13" s="17">
        <v>1.8173629168660398E-2</v>
      </c>
      <c r="F13" s="17"/>
      <c r="G13" s="17">
        <v>7.5054575509010402E-3</v>
      </c>
      <c r="H13" s="17">
        <v>1.9918846668108201E-2</v>
      </c>
      <c r="I13" s="17">
        <v>1.9719010366621399E-2</v>
      </c>
      <c r="J13" s="17">
        <v>1.2929493971599801E-2</v>
      </c>
      <c r="K13" s="17">
        <v>2.3973132855935799E-2</v>
      </c>
      <c r="L13" s="17">
        <v>1.1238250564792799E-2</v>
      </c>
      <c r="M13" s="17"/>
      <c r="N13" s="17">
        <v>2.2826612892916098E-2</v>
      </c>
      <c r="O13" s="17">
        <v>0</v>
      </c>
      <c r="P13" s="17">
        <v>7.6345994758930703E-3</v>
      </c>
      <c r="Q13" s="17">
        <v>0</v>
      </c>
      <c r="R13" s="17"/>
      <c r="S13" s="17">
        <v>2.3189008952356999E-2</v>
      </c>
      <c r="T13" s="17">
        <v>2.32115572216051E-2</v>
      </c>
      <c r="U13" s="17">
        <v>3.0285441481717398E-2</v>
      </c>
      <c r="V13" s="17">
        <v>3.7585180206630999E-3</v>
      </c>
      <c r="W13" s="17">
        <v>1.3474570489151801E-2</v>
      </c>
      <c r="X13" s="17">
        <v>7.7971359684146898E-3</v>
      </c>
      <c r="Y13" s="17">
        <v>2.13512396423143E-2</v>
      </c>
      <c r="Z13" s="17">
        <v>8.7955109850501208E-3</v>
      </c>
      <c r="AA13" s="17">
        <v>1.6941542950073701E-2</v>
      </c>
      <c r="AB13" s="17"/>
      <c r="AC13" s="17">
        <v>1.2328390661632899E-2</v>
      </c>
      <c r="AD13" s="17">
        <v>1.36102791726678E-2</v>
      </c>
      <c r="AE13" s="17">
        <v>2.1837217125523299E-2</v>
      </c>
      <c r="AF13" s="17">
        <v>1.9295813353741999E-2</v>
      </c>
      <c r="AG13" s="17">
        <v>6.9169679192168099E-2</v>
      </c>
      <c r="AH13" s="17">
        <v>0</v>
      </c>
      <c r="AI13" s="17">
        <v>2.2936647603852198E-2</v>
      </c>
      <c r="AJ13" s="17">
        <v>9.8338476277565305E-3</v>
      </c>
      <c r="AK13" s="17">
        <v>3.10278378330325E-2</v>
      </c>
      <c r="AL13" s="17">
        <v>1.12101924180159E-2</v>
      </c>
      <c r="AM13" s="17"/>
      <c r="AN13" s="17">
        <v>1.8483447391750701E-2</v>
      </c>
      <c r="AO13" s="17">
        <v>1.3963135508651499E-2</v>
      </c>
      <c r="AP13" s="17"/>
      <c r="AQ13" s="17">
        <v>1.8938026337277501E-2</v>
      </c>
      <c r="AR13" s="17">
        <v>1.51178004047823E-2</v>
      </c>
      <c r="AS13" s="17"/>
      <c r="AT13" s="17">
        <v>1.7998593768062E-2</v>
      </c>
      <c r="AU13" s="17">
        <v>1.24866856924468E-2</v>
      </c>
      <c r="AV13" s="17"/>
      <c r="AW13" s="17">
        <v>1.7461753808308202E-2</v>
      </c>
      <c r="AX13" s="17">
        <v>1.79505080384561E-2</v>
      </c>
      <c r="AY13" s="17"/>
      <c r="AZ13" s="17">
        <v>2.2937448189076198E-2</v>
      </c>
      <c r="BA13" s="17">
        <v>1.2447929322507999E-2</v>
      </c>
    </row>
    <row r="14" spans="2:53" x14ac:dyDescent="0.35">
      <c r="B14" s="18" t="s">
        <v>69</v>
      </c>
      <c r="C14" s="17">
        <v>1.0353785814538699E-2</v>
      </c>
      <c r="D14" s="17">
        <v>8.0348491193998305E-3</v>
      </c>
      <c r="E14" s="17">
        <v>1.2682037395453099E-2</v>
      </c>
      <c r="F14" s="17"/>
      <c r="G14" s="17">
        <v>7.5054575509010402E-3</v>
      </c>
      <c r="H14" s="17">
        <v>5.2759234816144498E-3</v>
      </c>
      <c r="I14" s="17">
        <v>1.32337397730895E-3</v>
      </c>
      <c r="J14" s="17">
        <v>8.88982388324276E-3</v>
      </c>
      <c r="K14" s="17">
        <v>3.4373655564773398E-2</v>
      </c>
      <c r="L14" s="17">
        <v>1.6138355764405699E-2</v>
      </c>
      <c r="M14" s="17"/>
      <c r="N14" s="17">
        <v>8.17928918982125E-3</v>
      </c>
      <c r="O14" s="17">
        <v>1.7670690757872701E-2</v>
      </c>
      <c r="P14" s="17">
        <v>8.5935083285943095E-3</v>
      </c>
      <c r="Q14" s="17">
        <v>2.7725622370945401E-2</v>
      </c>
      <c r="R14" s="17"/>
      <c r="S14" s="17">
        <v>7.7494467212017503E-3</v>
      </c>
      <c r="T14" s="17">
        <v>1.6212548896708201E-2</v>
      </c>
      <c r="U14" s="17">
        <v>7.6197278289039097E-3</v>
      </c>
      <c r="V14" s="17">
        <v>0</v>
      </c>
      <c r="W14" s="17">
        <v>2.2343575573126901E-2</v>
      </c>
      <c r="X14" s="17">
        <v>1.5744660854357499E-2</v>
      </c>
      <c r="Y14" s="17">
        <v>1.06756209722032E-2</v>
      </c>
      <c r="Z14" s="17">
        <v>1.3362911543357199E-2</v>
      </c>
      <c r="AA14" s="17">
        <v>3.36236711067526E-3</v>
      </c>
      <c r="AB14" s="17"/>
      <c r="AC14" s="17">
        <v>3.1894501689450198E-3</v>
      </c>
      <c r="AD14" s="17">
        <v>2.6898464313114299E-2</v>
      </c>
      <c r="AE14" s="17">
        <v>6.1387291635065398E-3</v>
      </c>
      <c r="AF14" s="17">
        <v>1.0256158307398001E-2</v>
      </c>
      <c r="AG14" s="17">
        <v>2.9119665450328801E-2</v>
      </c>
      <c r="AH14" s="17">
        <v>3.9057475921006501E-2</v>
      </c>
      <c r="AI14" s="17">
        <v>7.03546385839129E-3</v>
      </c>
      <c r="AJ14" s="17">
        <v>0</v>
      </c>
      <c r="AK14" s="17">
        <v>0</v>
      </c>
      <c r="AL14" s="17">
        <v>1.67915086480145E-2</v>
      </c>
      <c r="AM14" s="17"/>
      <c r="AN14" s="17">
        <v>3.94020368608096E-3</v>
      </c>
      <c r="AO14" s="17">
        <v>1.6726425328615499E-2</v>
      </c>
      <c r="AP14" s="17"/>
      <c r="AQ14" s="17">
        <v>3.9802839708943001E-3</v>
      </c>
      <c r="AR14" s="17">
        <v>1.6148083617087999E-2</v>
      </c>
      <c r="AS14" s="17"/>
      <c r="AT14" s="17">
        <v>5.8799067096572399E-3</v>
      </c>
      <c r="AU14" s="17">
        <v>3.93866052610332E-2</v>
      </c>
      <c r="AV14" s="17"/>
      <c r="AW14" s="17">
        <v>9.5984565703296897E-3</v>
      </c>
      <c r="AX14" s="17">
        <v>1.13353463324462E-2</v>
      </c>
      <c r="AY14" s="17"/>
      <c r="AZ14" s="17">
        <v>3.2308105094477702E-3</v>
      </c>
      <c r="BA14" s="17">
        <v>1.7308192247588901E-2</v>
      </c>
    </row>
    <row r="15" spans="2:53" ht="29" x14ac:dyDescent="0.35">
      <c r="B15" s="18" t="s">
        <v>224</v>
      </c>
      <c r="C15" s="19">
        <v>0.10877401783328</v>
      </c>
      <c r="D15" s="19">
        <v>7.3864363670535199E-2</v>
      </c>
      <c r="E15" s="19">
        <v>0.14378153144244901</v>
      </c>
      <c r="F15" s="19"/>
      <c r="G15" s="19">
        <v>7.3299108272195004E-2</v>
      </c>
      <c r="H15" s="19">
        <v>3.0741556954774301E-2</v>
      </c>
      <c r="I15" s="19">
        <v>6.3798164936662502E-2</v>
      </c>
      <c r="J15" s="19">
        <v>0.12036178381709201</v>
      </c>
      <c r="K15" s="19">
        <v>0.206387363257728</v>
      </c>
      <c r="L15" s="19">
        <v>0.29049600194892899</v>
      </c>
      <c r="M15" s="19"/>
      <c r="N15" s="19">
        <v>7.5429062700623703E-2</v>
      </c>
      <c r="O15" s="19">
        <v>0.18875716352769101</v>
      </c>
      <c r="P15" s="19">
        <v>0.19784979715958501</v>
      </c>
      <c r="Q15" s="19">
        <v>0.20269891412359101</v>
      </c>
      <c r="R15" s="19"/>
      <c r="S15" s="19">
        <v>8.4504568034923802E-2</v>
      </c>
      <c r="T15" s="19">
        <v>0.138250941853512</v>
      </c>
      <c r="U15" s="19">
        <v>0.17708426850738901</v>
      </c>
      <c r="V15" s="19">
        <v>0.106253416726621</v>
      </c>
      <c r="W15" s="19">
        <v>9.3979868331209193E-2</v>
      </c>
      <c r="X15" s="19">
        <v>9.0268626078347694E-2</v>
      </c>
      <c r="Y15" s="19">
        <v>0.128107435981651</v>
      </c>
      <c r="Z15" s="19">
        <v>3.9749445813269599E-2</v>
      </c>
      <c r="AA15" s="19">
        <v>8.8199789567907194E-2</v>
      </c>
      <c r="AB15" s="19"/>
      <c r="AC15" s="19">
        <v>8.7737569576022897E-2</v>
      </c>
      <c r="AD15" s="19">
        <v>0.20335024583897501</v>
      </c>
      <c r="AE15" s="19">
        <v>5.5095408995639E-2</v>
      </c>
      <c r="AF15" s="19">
        <v>2.17655995525479E-2</v>
      </c>
      <c r="AG15" s="19">
        <v>2.81910740764773E-2</v>
      </c>
      <c r="AH15" s="19">
        <v>0.100069994672997</v>
      </c>
      <c r="AI15" s="19">
        <v>0.13869349697321201</v>
      </c>
      <c r="AJ15" s="19">
        <v>3.0373025938379001E-2</v>
      </c>
      <c r="AK15" s="19">
        <v>2.1465054706799699E-2</v>
      </c>
      <c r="AL15" s="19">
        <v>0.13482189317068</v>
      </c>
      <c r="AM15" s="19"/>
      <c r="AN15" s="19">
        <v>2.0354210980523198E-2</v>
      </c>
      <c r="AO15" s="19">
        <v>0.22279717384172801</v>
      </c>
      <c r="AP15" s="19"/>
      <c r="AQ15" s="19">
        <v>3.6406658881387402E-2</v>
      </c>
      <c r="AR15" s="19">
        <v>0.201332372914791</v>
      </c>
      <c r="AS15" s="19"/>
      <c r="AT15" s="19">
        <v>7.7336914246744506E-2</v>
      </c>
      <c r="AU15" s="19">
        <v>0.26467847712958997</v>
      </c>
      <c r="AV15" s="19"/>
      <c r="AW15" s="19">
        <v>0.144563694351523</v>
      </c>
      <c r="AX15" s="19">
        <v>6.4574649388794397E-2</v>
      </c>
      <c r="AY15" s="19"/>
      <c r="AZ15" s="19">
        <v>1.0527152232481801E-2</v>
      </c>
      <c r="BA15" s="19">
        <v>0.204695820857485</v>
      </c>
    </row>
    <row r="16" spans="2:53" x14ac:dyDescent="0.35">
      <c r="B16" s="16"/>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A20"/>
  <sheetViews>
    <sheetView showGridLines="0" workbookViewId="0">
      <pane xSplit="2" topLeftCell="C1" activePane="topRight" state="frozen"/>
      <selection pane="topRight" activeCell="B20" sqref="B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226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2018</v>
      </c>
      <c r="D7" s="10">
        <v>1258</v>
      </c>
      <c r="E7" s="10">
        <v>758</v>
      </c>
      <c r="F7" s="10"/>
      <c r="G7" s="10">
        <v>106</v>
      </c>
      <c r="H7" s="10">
        <v>482</v>
      </c>
      <c r="I7" s="10">
        <v>595</v>
      </c>
      <c r="J7" s="10">
        <v>434</v>
      </c>
      <c r="K7" s="10">
        <v>269</v>
      </c>
      <c r="L7" s="10">
        <v>132</v>
      </c>
      <c r="M7" s="10"/>
      <c r="N7" s="10">
        <v>1556</v>
      </c>
      <c r="O7" s="10">
        <v>187</v>
      </c>
      <c r="P7" s="10">
        <v>209</v>
      </c>
      <c r="Q7" s="10">
        <v>61</v>
      </c>
      <c r="R7" s="10"/>
      <c r="S7" s="10">
        <v>508</v>
      </c>
      <c r="T7" s="10">
        <v>311</v>
      </c>
      <c r="U7" s="10">
        <v>139</v>
      </c>
      <c r="V7" s="10">
        <v>204</v>
      </c>
      <c r="W7" s="10">
        <v>165</v>
      </c>
      <c r="X7" s="10">
        <v>203</v>
      </c>
      <c r="Y7" s="10">
        <v>175</v>
      </c>
      <c r="Z7" s="10">
        <v>87</v>
      </c>
      <c r="AA7" s="10">
        <v>226</v>
      </c>
      <c r="AB7" s="10"/>
      <c r="AC7" s="10">
        <v>256</v>
      </c>
      <c r="AD7" s="10">
        <v>77</v>
      </c>
      <c r="AE7" s="10">
        <v>237</v>
      </c>
      <c r="AF7" s="10">
        <v>437</v>
      </c>
      <c r="AG7" s="10">
        <v>31</v>
      </c>
      <c r="AH7" s="10">
        <v>57</v>
      </c>
      <c r="AI7" s="10">
        <v>401</v>
      </c>
      <c r="AJ7" s="10">
        <v>95</v>
      </c>
      <c r="AK7" s="10">
        <v>69</v>
      </c>
      <c r="AL7" s="10">
        <v>108</v>
      </c>
      <c r="AM7" s="10"/>
      <c r="AN7" s="10">
        <v>1246</v>
      </c>
      <c r="AO7" s="10">
        <v>726</v>
      </c>
      <c r="AP7" s="10"/>
      <c r="AQ7" s="10">
        <v>1282</v>
      </c>
      <c r="AR7" s="10">
        <v>684</v>
      </c>
      <c r="AS7" s="10"/>
      <c r="AT7" s="10">
        <v>1775</v>
      </c>
      <c r="AU7" s="10">
        <v>225</v>
      </c>
      <c r="AV7" s="10"/>
      <c r="AW7" s="10">
        <v>1078</v>
      </c>
      <c r="AX7" s="10">
        <v>934</v>
      </c>
      <c r="AY7" s="10"/>
      <c r="AZ7" s="10">
        <v>1146</v>
      </c>
      <c r="BA7" s="10">
        <v>872</v>
      </c>
    </row>
    <row r="8" spans="2:53" ht="30" customHeight="1" x14ac:dyDescent="0.35">
      <c r="B8" s="11" t="s">
        <v>19</v>
      </c>
      <c r="C8" s="11">
        <v>1994</v>
      </c>
      <c r="D8" s="11">
        <v>1038</v>
      </c>
      <c r="E8" s="11">
        <v>955</v>
      </c>
      <c r="F8" s="11"/>
      <c r="G8" s="11">
        <v>107</v>
      </c>
      <c r="H8" s="11">
        <v>467</v>
      </c>
      <c r="I8" s="11">
        <v>583</v>
      </c>
      <c r="J8" s="11">
        <v>450</v>
      </c>
      <c r="K8" s="11">
        <v>265</v>
      </c>
      <c r="L8" s="11">
        <v>122</v>
      </c>
      <c r="M8" s="11"/>
      <c r="N8" s="11">
        <v>1519</v>
      </c>
      <c r="O8" s="11">
        <v>194</v>
      </c>
      <c r="P8" s="11">
        <v>211</v>
      </c>
      <c r="Q8" s="11">
        <v>65</v>
      </c>
      <c r="R8" s="11"/>
      <c r="S8" s="11">
        <v>331</v>
      </c>
      <c r="T8" s="11">
        <v>308</v>
      </c>
      <c r="U8" s="11">
        <v>188</v>
      </c>
      <c r="V8" s="11">
        <v>221</v>
      </c>
      <c r="W8" s="11">
        <v>177</v>
      </c>
      <c r="X8" s="11">
        <v>208</v>
      </c>
      <c r="Y8" s="11">
        <v>197</v>
      </c>
      <c r="Z8" s="11">
        <v>101</v>
      </c>
      <c r="AA8" s="11">
        <v>263</v>
      </c>
      <c r="AB8" s="11"/>
      <c r="AC8" s="11">
        <v>239</v>
      </c>
      <c r="AD8" s="11">
        <v>88</v>
      </c>
      <c r="AE8" s="11">
        <v>222</v>
      </c>
      <c r="AF8" s="11">
        <v>456</v>
      </c>
      <c r="AG8" s="11">
        <v>31</v>
      </c>
      <c r="AH8" s="11">
        <v>58</v>
      </c>
      <c r="AI8" s="11">
        <v>385</v>
      </c>
      <c r="AJ8" s="11">
        <v>90</v>
      </c>
      <c r="AK8" s="11">
        <v>63</v>
      </c>
      <c r="AL8" s="11">
        <v>109</v>
      </c>
      <c r="AM8" s="11"/>
      <c r="AN8" s="11">
        <v>1215</v>
      </c>
      <c r="AO8" s="11">
        <v>730</v>
      </c>
      <c r="AP8" s="11"/>
      <c r="AQ8" s="11">
        <v>1243</v>
      </c>
      <c r="AR8" s="11">
        <v>700</v>
      </c>
      <c r="AS8" s="11"/>
      <c r="AT8" s="11">
        <v>1752</v>
      </c>
      <c r="AU8" s="11">
        <v>224</v>
      </c>
      <c r="AV8" s="11"/>
      <c r="AW8" s="11">
        <v>1052</v>
      </c>
      <c r="AX8" s="11">
        <v>937</v>
      </c>
      <c r="AY8" s="11"/>
      <c r="AZ8" s="11">
        <v>1099</v>
      </c>
      <c r="BA8" s="11">
        <v>895</v>
      </c>
    </row>
    <row r="9" spans="2:53" ht="58" x14ac:dyDescent="0.35">
      <c r="B9" s="18" t="s">
        <v>219</v>
      </c>
      <c r="C9" s="17">
        <v>0.19090907237816501</v>
      </c>
      <c r="D9" s="17">
        <v>0.19324031061142499</v>
      </c>
      <c r="E9" s="17">
        <v>0.188576636516992</v>
      </c>
      <c r="F9" s="17"/>
      <c r="G9" s="17">
        <v>0.26470336022222701</v>
      </c>
      <c r="H9" s="17">
        <v>0.20734152749599799</v>
      </c>
      <c r="I9" s="17">
        <v>0.25766779354300001</v>
      </c>
      <c r="J9" s="17">
        <v>0.17820837142801299</v>
      </c>
      <c r="K9" s="17">
        <v>5.7645262469773501E-2</v>
      </c>
      <c r="L9" s="17">
        <v>8.0825612116059098E-2</v>
      </c>
      <c r="M9" s="17"/>
      <c r="N9" s="17">
        <v>0.19441091945643901</v>
      </c>
      <c r="O9" s="17">
        <v>0.13613009173520399</v>
      </c>
      <c r="P9" s="17">
        <v>0.174647900693468</v>
      </c>
      <c r="Q9" s="17">
        <v>0.31920895421157103</v>
      </c>
      <c r="R9" s="17"/>
      <c r="S9" s="17">
        <v>0.17664107328354001</v>
      </c>
      <c r="T9" s="17">
        <v>0.174999022992191</v>
      </c>
      <c r="U9" s="17">
        <v>0.10436833444254601</v>
      </c>
      <c r="V9" s="17">
        <v>0.22644543518691199</v>
      </c>
      <c r="W9" s="17">
        <v>0.206371600779263</v>
      </c>
      <c r="X9" s="17">
        <v>0.22288341779433299</v>
      </c>
      <c r="Y9" s="17">
        <v>0.199193778006306</v>
      </c>
      <c r="Z9" s="17">
        <v>0.29138863666450399</v>
      </c>
      <c r="AA9" s="17">
        <v>0.178828388930525</v>
      </c>
      <c r="AB9" s="17"/>
      <c r="AC9" s="17">
        <v>0.14940128243659301</v>
      </c>
      <c r="AD9" s="17">
        <v>0.12872384199620099</v>
      </c>
      <c r="AE9" s="17">
        <v>0.183937015602429</v>
      </c>
      <c r="AF9" s="17">
        <v>0.258607942469327</v>
      </c>
      <c r="AG9" s="17">
        <v>0.33646741593465002</v>
      </c>
      <c r="AH9" s="17">
        <v>0.221267096630894</v>
      </c>
      <c r="AI9" s="17">
        <v>0.169197313791107</v>
      </c>
      <c r="AJ9" s="17">
        <v>0.170113879561689</v>
      </c>
      <c r="AK9" s="17">
        <v>0.19126582933181599</v>
      </c>
      <c r="AL9" s="17">
        <v>0.233579968606419</v>
      </c>
      <c r="AM9" s="17"/>
      <c r="AN9" s="17">
        <v>0.23854600304270099</v>
      </c>
      <c r="AO9" s="17">
        <v>0.11797149572891701</v>
      </c>
      <c r="AP9" s="17"/>
      <c r="AQ9" s="17">
        <v>0.23672252893384499</v>
      </c>
      <c r="AR9" s="17">
        <v>0.114969370217005</v>
      </c>
      <c r="AS9" s="17"/>
      <c r="AT9" s="17">
        <v>0.194817033312953</v>
      </c>
      <c r="AU9" s="17">
        <v>0.16512217885664501</v>
      </c>
      <c r="AV9" s="17"/>
      <c r="AW9" s="17">
        <v>0.228791958932235</v>
      </c>
      <c r="AX9" s="17">
        <v>0.14938489033285299</v>
      </c>
      <c r="AY9" s="17"/>
      <c r="AZ9" s="17">
        <v>0.28386700877306398</v>
      </c>
      <c r="BA9" s="17">
        <v>7.6826397452796902E-2</v>
      </c>
    </row>
    <row r="10" spans="2:53" ht="58" x14ac:dyDescent="0.35">
      <c r="B10" s="18" t="s">
        <v>220</v>
      </c>
      <c r="C10" s="17">
        <v>0.413351814561145</v>
      </c>
      <c r="D10" s="17">
        <v>0.40299817748726802</v>
      </c>
      <c r="E10" s="17">
        <v>0.42503102110955898</v>
      </c>
      <c r="F10" s="17"/>
      <c r="G10" s="17">
        <v>0.36239482246153498</v>
      </c>
      <c r="H10" s="17">
        <v>0.43892526380392699</v>
      </c>
      <c r="I10" s="17">
        <v>0.44065418480083901</v>
      </c>
      <c r="J10" s="17">
        <v>0.42588476717409701</v>
      </c>
      <c r="K10" s="17">
        <v>0.37472275839005598</v>
      </c>
      <c r="L10" s="17">
        <v>0.26745385256531301</v>
      </c>
      <c r="M10" s="17"/>
      <c r="N10" s="17">
        <v>0.41374312238174898</v>
      </c>
      <c r="O10" s="17">
        <v>0.38458190108241203</v>
      </c>
      <c r="P10" s="17">
        <v>0.44611512102586698</v>
      </c>
      <c r="Q10" s="17">
        <v>0.39869767922472299</v>
      </c>
      <c r="R10" s="17"/>
      <c r="S10" s="17">
        <v>0.43985067080437101</v>
      </c>
      <c r="T10" s="17">
        <v>0.362627570315458</v>
      </c>
      <c r="U10" s="17">
        <v>0.417930938229852</v>
      </c>
      <c r="V10" s="17">
        <v>0.40886875906763598</v>
      </c>
      <c r="W10" s="17">
        <v>0.46635972196818898</v>
      </c>
      <c r="X10" s="17">
        <v>0.39080844621080002</v>
      </c>
      <c r="Y10" s="17">
        <v>0.40297030516784899</v>
      </c>
      <c r="Z10" s="17">
        <v>0.45155932295317802</v>
      </c>
      <c r="AA10" s="17">
        <v>0.41524874676004703</v>
      </c>
      <c r="AB10" s="17"/>
      <c r="AC10" s="17">
        <v>0.39551576379472198</v>
      </c>
      <c r="AD10" s="17">
        <v>0.39910720056573101</v>
      </c>
      <c r="AE10" s="17">
        <v>0.39615948492207298</v>
      </c>
      <c r="AF10" s="17">
        <v>0.475932461476683</v>
      </c>
      <c r="AG10" s="17">
        <v>0.32190427064279298</v>
      </c>
      <c r="AH10" s="17">
        <v>0.38608715753042</v>
      </c>
      <c r="AI10" s="17">
        <v>0.383029524852526</v>
      </c>
      <c r="AJ10" s="17">
        <v>0.44797664462602999</v>
      </c>
      <c r="AK10" s="17">
        <v>0.365784174927622</v>
      </c>
      <c r="AL10" s="17">
        <v>0.41441942209523902</v>
      </c>
      <c r="AM10" s="17"/>
      <c r="AN10" s="17">
        <v>0.44270659451636102</v>
      </c>
      <c r="AO10" s="17">
        <v>0.36247914360197298</v>
      </c>
      <c r="AP10" s="17"/>
      <c r="AQ10" s="17">
        <v>0.41481402762133801</v>
      </c>
      <c r="AR10" s="17">
        <v>0.41100674081013999</v>
      </c>
      <c r="AS10" s="17"/>
      <c r="AT10" s="17">
        <v>0.42175773731321398</v>
      </c>
      <c r="AU10" s="17">
        <v>0.35827909036815098</v>
      </c>
      <c r="AV10" s="17"/>
      <c r="AW10" s="17">
        <v>0.39169403193351299</v>
      </c>
      <c r="AX10" s="17">
        <v>0.43782331880384001</v>
      </c>
      <c r="AY10" s="17"/>
      <c r="AZ10" s="17">
        <v>0.42084275583509501</v>
      </c>
      <c r="BA10" s="17">
        <v>0.40415855305616999</v>
      </c>
    </row>
    <row r="11" spans="2:53" ht="58" x14ac:dyDescent="0.35">
      <c r="B11" s="18" t="s">
        <v>221</v>
      </c>
      <c r="C11" s="17">
        <v>0.200259695917748</v>
      </c>
      <c r="D11" s="17">
        <v>0.202164753586139</v>
      </c>
      <c r="E11" s="17">
        <v>0.19735318468896401</v>
      </c>
      <c r="F11" s="17"/>
      <c r="G11" s="17">
        <v>0.21332410126308399</v>
      </c>
      <c r="H11" s="17">
        <v>0.186592241841115</v>
      </c>
      <c r="I11" s="17">
        <v>0.16334868045842699</v>
      </c>
      <c r="J11" s="17">
        <v>0.19276774372522901</v>
      </c>
      <c r="K11" s="17">
        <v>0.25296589269680098</v>
      </c>
      <c r="L11" s="17">
        <v>0.33049337995818001</v>
      </c>
      <c r="M11" s="17"/>
      <c r="N11" s="17">
        <v>0.20088148963088601</v>
      </c>
      <c r="O11" s="17">
        <v>0.25996283125343</v>
      </c>
      <c r="P11" s="17">
        <v>0.164802112333919</v>
      </c>
      <c r="Q11" s="17">
        <v>0.122182606171098</v>
      </c>
      <c r="R11" s="17"/>
      <c r="S11" s="17">
        <v>0.198714066525018</v>
      </c>
      <c r="T11" s="17">
        <v>0.22699561999248899</v>
      </c>
      <c r="U11" s="17">
        <v>0.274437673003464</v>
      </c>
      <c r="V11" s="17">
        <v>0.15291439588663899</v>
      </c>
      <c r="W11" s="17">
        <v>0.156126541012193</v>
      </c>
      <c r="X11" s="17">
        <v>0.20367960308146299</v>
      </c>
      <c r="Y11" s="17">
        <v>0.19158415135948501</v>
      </c>
      <c r="Z11" s="17">
        <v>0.14086887284045199</v>
      </c>
      <c r="AA11" s="17">
        <v>0.21406680736515801</v>
      </c>
      <c r="AB11" s="17"/>
      <c r="AC11" s="17">
        <v>0.255391054697994</v>
      </c>
      <c r="AD11" s="17">
        <v>0.24097949136104799</v>
      </c>
      <c r="AE11" s="17">
        <v>0.18372427911976799</v>
      </c>
      <c r="AF11" s="17">
        <v>0.17810346027802801</v>
      </c>
      <c r="AG11" s="17">
        <v>0.22865015340030301</v>
      </c>
      <c r="AH11" s="17">
        <v>0.175206231746872</v>
      </c>
      <c r="AI11" s="17">
        <v>0.20673061103162299</v>
      </c>
      <c r="AJ11" s="17">
        <v>0.181799695580705</v>
      </c>
      <c r="AK11" s="17">
        <v>0.216559783262634</v>
      </c>
      <c r="AL11" s="17">
        <v>0.19032666603918999</v>
      </c>
      <c r="AM11" s="17"/>
      <c r="AN11" s="17">
        <v>0.17048775061312599</v>
      </c>
      <c r="AO11" s="17">
        <v>0.245029345718906</v>
      </c>
      <c r="AP11" s="17"/>
      <c r="AQ11" s="17">
        <v>0.18414999982469099</v>
      </c>
      <c r="AR11" s="17">
        <v>0.22987111673239</v>
      </c>
      <c r="AS11" s="17"/>
      <c r="AT11" s="17">
        <v>0.20181322251407299</v>
      </c>
      <c r="AU11" s="17">
        <v>0.19672667329558599</v>
      </c>
      <c r="AV11" s="17"/>
      <c r="AW11" s="17">
        <v>0.18261321125160601</v>
      </c>
      <c r="AX11" s="17">
        <v>0.21981609029215299</v>
      </c>
      <c r="AY11" s="17"/>
      <c r="AZ11" s="17">
        <v>0.15330731574895001</v>
      </c>
      <c r="BA11" s="17">
        <v>0.25788202846409802</v>
      </c>
    </row>
    <row r="12" spans="2:53" ht="58" x14ac:dyDescent="0.35">
      <c r="B12" s="18" t="s">
        <v>222</v>
      </c>
      <c r="C12" s="17">
        <v>9.8107870549563006E-2</v>
      </c>
      <c r="D12" s="17">
        <v>0.11346080183502601</v>
      </c>
      <c r="E12" s="17">
        <v>8.1533636512182095E-2</v>
      </c>
      <c r="F12" s="17"/>
      <c r="G12" s="17">
        <v>0.104115847052178</v>
      </c>
      <c r="H12" s="17">
        <v>9.5387122066309393E-2</v>
      </c>
      <c r="I12" s="17">
        <v>8.9204791077953496E-2</v>
      </c>
      <c r="J12" s="17">
        <v>7.7630602811636099E-2</v>
      </c>
      <c r="K12" s="17">
        <v>0.14694341081654699</v>
      </c>
      <c r="L12" s="17">
        <v>0.115291102190655</v>
      </c>
      <c r="M12" s="17"/>
      <c r="N12" s="17">
        <v>0.10199556577100199</v>
      </c>
      <c r="O12" s="17">
        <v>9.5173309929186004E-2</v>
      </c>
      <c r="P12" s="17">
        <v>7.6828160345223606E-2</v>
      </c>
      <c r="Q12" s="17">
        <v>9.1600864812750094E-2</v>
      </c>
      <c r="R12" s="17"/>
      <c r="S12" s="17">
        <v>9.3989383776651503E-2</v>
      </c>
      <c r="T12" s="17">
        <v>0.14033684624708101</v>
      </c>
      <c r="U12" s="17">
        <v>9.2734699161048706E-2</v>
      </c>
      <c r="V12" s="17">
        <v>0.115066260139064</v>
      </c>
      <c r="W12" s="17">
        <v>5.7849398868899303E-2</v>
      </c>
      <c r="X12" s="17">
        <v>0.104932987779077</v>
      </c>
      <c r="Y12" s="17">
        <v>8.3691646387812096E-2</v>
      </c>
      <c r="Z12" s="17">
        <v>6.2917036772331805E-2</v>
      </c>
      <c r="AA12" s="17">
        <v>8.9414193043848497E-2</v>
      </c>
      <c r="AB12" s="17"/>
      <c r="AC12" s="17">
        <v>9.7677299063309506E-2</v>
      </c>
      <c r="AD12" s="17">
        <v>4.9969066595931803E-2</v>
      </c>
      <c r="AE12" s="17">
        <v>0.15728802009614701</v>
      </c>
      <c r="AF12" s="17">
        <v>5.3335853807954803E-2</v>
      </c>
      <c r="AG12" s="17">
        <v>3.9603314150510799E-2</v>
      </c>
      <c r="AH12" s="17">
        <v>0.135369067963829</v>
      </c>
      <c r="AI12" s="17">
        <v>0.110066629283033</v>
      </c>
      <c r="AJ12" s="17">
        <v>0.155353226660983</v>
      </c>
      <c r="AK12" s="17">
        <v>0.13560259009039499</v>
      </c>
      <c r="AL12" s="17">
        <v>8.0159233206947594E-2</v>
      </c>
      <c r="AM12" s="17"/>
      <c r="AN12" s="17">
        <v>9.7446601826541995E-2</v>
      </c>
      <c r="AO12" s="17">
        <v>9.8155337566040807E-2</v>
      </c>
      <c r="AP12" s="17"/>
      <c r="AQ12" s="17">
        <v>0.10451464821872</v>
      </c>
      <c r="AR12" s="17">
        <v>8.9148454978032296E-2</v>
      </c>
      <c r="AS12" s="17"/>
      <c r="AT12" s="17">
        <v>0.103496522102862</v>
      </c>
      <c r="AU12" s="17">
        <v>5.6304081872573901E-2</v>
      </c>
      <c r="AV12" s="17"/>
      <c r="AW12" s="17">
        <v>8.1194403282682001E-2</v>
      </c>
      <c r="AX12" s="17">
        <v>0.116621490774915</v>
      </c>
      <c r="AY12" s="17"/>
      <c r="AZ12" s="17">
        <v>9.1129330302755204E-2</v>
      </c>
      <c r="BA12" s="17">
        <v>0.10667228763223301</v>
      </c>
    </row>
    <row r="13" spans="2:53" ht="58" x14ac:dyDescent="0.35">
      <c r="B13" s="18" t="s">
        <v>223</v>
      </c>
      <c r="C13" s="17">
        <v>3.1313824635962599E-2</v>
      </c>
      <c r="D13" s="17">
        <v>3.1318377491060201E-2</v>
      </c>
      <c r="E13" s="17">
        <v>3.1341658369985197E-2</v>
      </c>
      <c r="F13" s="17"/>
      <c r="G13" s="17">
        <v>1.8238749817030501E-2</v>
      </c>
      <c r="H13" s="17">
        <v>4.39603079856591E-2</v>
      </c>
      <c r="I13" s="17">
        <v>2.36794847157792E-2</v>
      </c>
      <c r="J13" s="17">
        <v>3.0611512567615299E-2</v>
      </c>
      <c r="K13" s="17">
        <v>3.4983559194992297E-2</v>
      </c>
      <c r="L13" s="17">
        <v>2.5430600851915099E-2</v>
      </c>
      <c r="M13" s="17"/>
      <c r="N13" s="17">
        <v>3.8262278620797202E-2</v>
      </c>
      <c r="O13" s="17">
        <v>9.5623851216102996E-3</v>
      </c>
      <c r="P13" s="17">
        <v>1.1602201798044699E-2</v>
      </c>
      <c r="Q13" s="17">
        <v>0</v>
      </c>
      <c r="R13" s="17"/>
      <c r="S13" s="17">
        <v>3.49075344881992E-2</v>
      </c>
      <c r="T13" s="17">
        <v>3.2106293134998402E-2</v>
      </c>
      <c r="U13" s="17">
        <v>3.5816113979640102E-2</v>
      </c>
      <c r="V13" s="17">
        <v>2.5178478599597001E-2</v>
      </c>
      <c r="W13" s="17">
        <v>2.7818209236402099E-2</v>
      </c>
      <c r="X13" s="17">
        <v>2.1051065502530199E-2</v>
      </c>
      <c r="Y13" s="17">
        <v>2.4016976023663799E-2</v>
      </c>
      <c r="Z13" s="17">
        <v>1.93018134482228E-2</v>
      </c>
      <c r="AA13" s="17">
        <v>4.8408888339271698E-2</v>
      </c>
      <c r="AB13" s="17"/>
      <c r="AC13" s="17">
        <v>3.5332698012998397E-2</v>
      </c>
      <c r="AD13" s="17">
        <v>4.4167107051466398E-2</v>
      </c>
      <c r="AE13" s="17">
        <v>4.2686392034057399E-2</v>
      </c>
      <c r="AF13" s="17">
        <v>1.6785830417449601E-2</v>
      </c>
      <c r="AG13" s="17">
        <v>7.3374845871743102E-2</v>
      </c>
      <c r="AH13" s="17">
        <v>0</v>
      </c>
      <c r="AI13" s="17">
        <v>3.5813489550204698E-2</v>
      </c>
      <c r="AJ13" s="17">
        <v>1.6524729610224099E-2</v>
      </c>
      <c r="AK13" s="17">
        <v>6.8988515513009496E-2</v>
      </c>
      <c r="AL13" s="17">
        <v>3.6650786013868099E-2</v>
      </c>
      <c r="AM13" s="17"/>
      <c r="AN13" s="17">
        <v>3.1404659612012102E-2</v>
      </c>
      <c r="AO13" s="17">
        <v>3.3272144498130402E-2</v>
      </c>
      <c r="AP13" s="17"/>
      <c r="AQ13" s="17">
        <v>3.5835198892000403E-2</v>
      </c>
      <c r="AR13" s="17">
        <v>2.55853247087343E-2</v>
      </c>
      <c r="AS13" s="17"/>
      <c r="AT13" s="17">
        <v>2.9937857048480801E-2</v>
      </c>
      <c r="AU13" s="17">
        <v>3.8537946471484202E-2</v>
      </c>
      <c r="AV13" s="17"/>
      <c r="AW13" s="17">
        <v>3.1433846937349498E-2</v>
      </c>
      <c r="AX13" s="17">
        <v>3.13461757881685E-2</v>
      </c>
      <c r="AY13" s="17"/>
      <c r="AZ13" s="17">
        <v>3.7779813876156899E-2</v>
      </c>
      <c r="BA13" s="17">
        <v>2.33784360379805E-2</v>
      </c>
    </row>
    <row r="14" spans="2:53" x14ac:dyDescent="0.35">
      <c r="B14" s="18" t="s">
        <v>69</v>
      </c>
      <c r="C14" s="17">
        <v>1.22096136305075E-2</v>
      </c>
      <c r="D14" s="17">
        <v>1.05324725493374E-2</v>
      </c>
      <c r="E14" s="17">
        <v>1.40441685196142E-2</v>
      </c>
      <c r="F14" s="17"/>
      <c r="G14" s="17">
        <v>0</v>
      </c>
      <c r="H14" s="17">
        <v>2.0134949376083601E-3</v>
      </c>
      <c r="I14" s="17">
        <v>3.85881186197303E-3</v>
      </c>
      <c r="J14" s="17">
        <v>1.6833123871108101E-2</v>
      </c>
      <c r="K14" s="17">
        <v>4.24005000692666E-2</v>
      </c>
      <c r="L14" s="17">
        <v>1.9226760108869E-2</v>
      </c>
      <c r="M14" s="17"/>
      <c r="N14" s="17">
        <v>1.1310069640582799E-2</v>
      </c>
      <c r="O14" s="17">
        <v>1.64731255903274E-2</v>
      </c>
      <c r="P14" s="17">
        <v>6.4812681243958696E-3</v>
      </c>
      <c r="Q14" s="17">
        <v>2.7099652652958099E-2</v>
      </c>
      <c r="R14" s="17"/>
      <c r="S14" s="17">
        <v>1.0860996399667E-2</v>
      </c>
      <c r="T14" s="17">
        <v>1.33947152334813E-2</v>
      </c>
      <c r="U14" s="17">
        <v>0</v>
      </c>
      <c r="V14" s="17">
        <v>1.4674040227177E-2</v>
      </c>
      <c r="W14" s="17">
        <v>3.02242687789211E-2</v>
      </c>
      <c r="X14" s="17">
        <v>4.1779795549285398E-3</v>
      </c>
      <c r="Y14" s="17">
        <v>2.8783592513665499E-2</v>
      </c>
      <c r="Z14" s="17">
        <v>0</v>
      </c>
      <c r="AA14" s="17">
        <v>5.6240871365091302E-3</v>
      </c>
      <c r="AB14" s="17"/>
      <c r="AC14" s="17">
        <v>8.9115133357056397E-3</v>
      </c>
      <c r="AD14" s="17">
        <v>3.3007387655151703E-2</v>
      </c>
      <c r="AE14" s="17">
        <v>0</v>
      </c>
      <c r="AF14" s="17">
        <v>1.35890156526602E-2</v>
      </c>
      <c r="AG14" s="17">
        <v>0</v>
      </c>
      <c r="AH14" s="17">
        <v>2.5641545151384601E-2</v>
      </c>
      <c r="AI14" s="17">
        <v>1.5126311009916999E-2</v>
      </c>
      <c r="AJ14" s="17">
        <v>0</v>
      </c>
      <c r="AK14" s="17">
        <v>0</v>
      </c>
      <c r="AL14" s="17">
        <v>7.53622737774898E-3</v>
      </c>
      <c r="AM14" s="17"/>
      <c r="AN14" s="17">
        <v>3.8417589082037199E-3</v>
      </c>
      <c r="AO14" s="17">
        <v>2.5826421091859699E-2</v>
      </c>
      <c r="AP14" s="17"/>
      <c r="AQ14" s="17">
        <v>5.4267488159844904E-3</v>
      </c>
      <c r="AR14" s="17">
        <v>2.1763273958232899E-2</v>
      </c>
      <c r="AS14" s="17"/>
      <c r="AT14" s="17">
        <v>9.4299852020429294E-3</v>
      </c>
      <c r="AU14" s="17">
        <v>3.4876493794071803E-2</v>
      </c>
      <c r="AV14" s="17"/>
      <c r="AW14" s="17">
        <v>1.16342212727169E-2</v>
      </c>
      <c r="AX14" s="17">
        <v>1.2920958749061601E-2</v>
      </c>
      <c r="AY14" s="17"/>
      <c r="AZ14" s="17">
        <v>2.85403380070034E-3</v>
      </c>
      <c r="BA14" s="17">
        <v>2.36912537556512E-2</v>
      </c>
    </row>
    <row r="15" spans="2:53" ht="29" x14ac:dyDescent="0.35">
      <c r="B15" s="25" t="s">
        <v>224</v>
      </c>
      <c r="C15" s="19">
        <v>5.3848108326908797E-2</v>
      </c>
      <c r="D15" s="19">
        <v>4.6285106439744601E-2</v>
      </c>
      <c r="E15" s="19">
        <v>6.2119694282703301E-2</v>
      </c>
      <c r="F15" s="19"/>
      <c r="G15" s="19">
        <v>3.7223119183944699E-2</v>
      </c>
      <c r="H15" s="19">
        <v>2.5780041869383399E-2</v>
      </c>
      <c r="I15" s="19">
        <v>2.1586253542027901E-2</v>
      </c>
      <c r="J15" s="19">
        <v>7.8063878422302696E-2</v>
      </c>
      <c r="K15" s="19">
        <v>9.03386163625646E-2</v>
      </c>
      <c r="L15" s="19">
        <v>0.16127869220900901</v>
      </c>
      <c r="M15" s="19"/>
      <c r="N15" s="19">
        <v>3.9396554498544498E-2</v>
      </c>
      <c r="O15" s="19">
        <v>9.8116355287829998E-2</v>
      </c>
      <c r="P15" s="19">
        <v>0.11952323567908101</v>
      </c>
      <c r="Q15" s="19">
        <v>4.12102429268996E-2</v>
      </c>
      <c r="R15" s="19"/>
      <c r="S15" s="19">
        <v>4.5036274722553699E-2</v>
      </c>
      <c r="T15" s="19">
        <v>4.95399320843024E-2</v>
      </c>
      <c r="U15" s="19">
        <v>7.4712241183449504E-2</v>
      </c>
      <c r="V15" s="19">
        <v>5.6852630892975799E-2</v>
      </c>
      <c r="W15" s="19">
        <v>5.5250259356131697E-2</v>
      </c>
      <c r="X15" s="19">
        <v>5.24665000768684E-2</v>
      </c>
      <c r="Y15" s="19">
        <v>6.9759550541217893E-2</v>
      </c>
      <c r="Z15" s="19">
        <v>3.3964317321311298E-2</v>
      </c>
      <c r="AA15" s="19">
        <v>4.8408888424640799E-2</v>
      </c>
      <c r="AB15" s="19"/>
      <c r="AC15" s="19">
        <v>5.7770388658676598E-2</v>
      </c>
      <c r="AD15" s="19">
        <v>0.10404590477447</v>
      </c>
      <c r="AE15" s="19">
        <v>3.62048082255262E-2</v>
      </c>
      <c r="AF15" s="19">
        <v>3.6454358978973999E-3</v>
      </c>
      <c r="AG15" s="19">
        <v>0</v>
      </c>
      <c r="AH15" s="19">
        <v>5.64289009766007E-2</v>
      </c>
      <c r="AI15" s="19">
        <v>8.0036120481589895E-2</v>
      </c>
      <c r="AJ15" s="19">
        <v>2.82318239603692E-2</v>
      </c>
      <c r="AK15" s="19">
        <v>2.1799106874523199E-2</v>
      </c>
      <c r="AL15" s="19">
        <v>3.7327696660587002E-2</v>
      </c>
      <c r="AM15" s="19"/>
      <c r="AN15" s="19">
        <v>1.5566631481053E-2</v>
      </c>
      <c r="AO15" s="19">
        <v>0.117266111794174</v>
      </c>
      <c r="AP15" s="19"/>
      <c r="AQ15" s="19">
        <v>1.8536847693421801E-2</v>
      </c>
      <c r="AR15" s="19">
        <v>0.10765571859546599</v>
      </c>
      <c r="AS15" s="19"/>
      <c r="AT15" s="19">
        <v>3.8747642506374601E-2</v>
      </c>
      <c r="AU15" s="19">
        <v>0.15015353534148801</v>
      </c>
      <c r="AV15" s="19"/>
      <c r="AW15" s="19">
        <v>7.2638326389897701E-2</v>
      </c>
      <c r="AX15" s="19">
        <v>3.2087075259009397E-2</v>
      </c>
      <c r="AY15" s="19"/>
      <c r="AZ15" s="19">
        <v>1.02197416632786E-2</v>
      </c>
      <c r="BA15" s="19">
        <v>0.10739104360107</v>
      </c>
    </row>
    <row r="16" spans="2:53" x14ac:dyDescent="0.35">
      <c r="B16" t="s">
        <v>302</v>
      </c>
    </row>
    <row r="17" spans="2:2" x14ac:dyDescent="0.35">
      <c r="B17" t="s">
        <v>73</v>
      </c>
    </row>
    <row r="18" spans="2:2" x14ac:dyDescent="0.35">
      <c r="B18" t="s">
        <v>74</v>
      </c>
    </row>
    <row r="20" spans="2:2" x14ac:dyDescent="0.35">
      <c r="B20"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J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4" t="s">
        <v>230</v>
      </c>
      <c r="E2" s="30"/>
      <c r="F2" s="30"/>
      <c r="G2" s="30"/>
      <c r="H2" s="30"/>
      <c r="I2" s="30"/>
      <c r="J2" s="30"/>
    </row>
    <row r="6" spans="2:10" ht="50" customHeight="1" x14ac:dyDescent="0.35">
      <c r="B6" s="20" t="s">
        <v>14</v>
      </c>
      <c r="C6" s="20" t="s">
        <v>160</v>
      </c>
      <c r="D6" s="20" t="s">
        <v>161</v>
      </c>
      <c r="E6" s="20" t="s">
        <v>162</v>
      </c>
      <c r="F6" s="20" t="s">
        <v>163</v>
      </c>
      <c r="G6" s="20" t="s">
        <v>164</v>
      </c>
      <c r="H6" s="20" t="s">
        <v>165</v>
      </c>
      <c r="I6" s="20" t="s">
        <v>166</v>
      </c>
    </row>
    <row r="7" spans="2:10" ht="43.5" x14ac:dyDescent="0.35">
      <c r="B7" s="18" t="s">
        <v>227</v>
      </c>
      <c r="C7" s="17">
        <v>0.52428466847788402</v>
      </c>
      <c r="D7" s="17">
        <v>0.44403364196355</v>
      </c>
      <c r="E7" s="17">
        <v>0.394215985150559</v>
      </c>
      <c r="F7" s="17">
        <v>0.28403050842713901</v>
      </c>
      <c r="G7" s="17">
        <v>0.30316846643002199</v>
      </c>
      <c r="H7" s="17">
        <v>0.28090523527392203</v>
      </c>
      <c r="I7" s="17">
        <v>0.43548296812277298</v>
      </c>
    </row>
    <row r="8" spans="2:10" ht="43.5" x14ac:dyDescent="0.35">
      <c r="B8" s="18" t="s">
        <v>228</v>
      </c>
      <c r="C8" s="17">
        <v>0.32989145925393398</v>
      </c>
      <c r="D8" s="17">
        <v>0.391130680407618</v>
      </c>
      <c r="E8" s="17">
        <v>0.41059765082397098</v>
      </c>
      <c r="F8" s="17">
        <v>0.38213384144109902</v>
      </c>
      <c r="G8" s="17">
        <v>0.37378725961577802</v>
      </c>
      <c r="H8" s="17">
        <v>0.430358268808267</v>
      </c>
      <c r="I8" s="17">
        <v>0.38502944994159399</v>
      </c>
    </row>
    <row r="9" spans="2:10" ht="43.5" x14ac:dyDescent="0.35">
      <c r="B9" s="18" t="s">
        <v>229</v>
      </c>
      <c r="C9" s="17">
        <v>0.126036038644845</v>
      </c>
      <c r="D9" s="17">
        <v>0.14694011104440499</v>
      </c>
      <c r="E9" s="17">
        <v>0.17624741821363199</v>
      </c>
      <c r="F9" s="17">
        <v>0.31340710108058001</v>
      </c>
      <c r="G9" s="17">
        <v>0.30154269208128798</v>
      </c>
      <c r="H9" s="17">
        <v>0.26588117922694698</v>
      </c>
      <c r="I9" s="17">
        <v>0.16181882813114901</v>
      </c>
    </row>
    <row r="10" spans="2:10" x14ac:dyDescent="0.35">
      <c r="B10" s="18" t="s">
        <v>69</v>
      </c>
      <c r="C10" s="17">
        <v>1.9787833623337501E-2</v>
      </c>
      <c r="D10" s="17">
        <v>1.7895566584426301E-2</v>
      </c>
      <c r="E10" s="17">
        <v>1.89389458118383E-2</v>
      </c>
      <c r="F10" s="17">
        <v>2.04285490511819E-2</v>
      </c>
      <c r="G10" s="17">
        <v>2.1501581872911901E-2</v>
      </c>
      <c r="H10" s="17">
        <v>2.2855316690863301E-2</v>
      </c>
      <c r="I10" s="17">
        <v>1.76687538044842E-2</v>
      </c>
    </row>
    <row r="11" spans="2:10" x14ac:dyDescent="0.35">
      <c r="B11" s="16"/>
      <c r="C11" s="16"/>
      <c r="D11" s="16"/>
      <c r="E11" s="16"/>
      <c r="F11" s="16"/>
      <c r="G11" s="16"/>
      <c r="H11" s="16"/>
      <c r="I11" s="16"/>
    </row>
    <row r="12" spans="2:10" x14ac:dyDescent="0.35">
      <c r="B12" t="s">
        <v>73</v>
      </c>
    </row>
    <row r="13" spans="2:10" x14ac:dyDescent="0.35">
      <c r="B13" t="s">
        <v>74</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0.52428466847788402</v>
      </c>
      <c r="D9" s="17">
        <v>0.56520829374738202</v>
      </c>
      <c r="E9" s="17">
        <v>0.48293306012343501</v>
      </c>
      <c r="F9" s="17"/>
      <c r="G9" s="17">
        <v>0.40564735418723002</v>
      </c>
      <c r="H9" s="17">
        <v>0.55564736417326799</v>
      </c>
      <c r="I9" s="17">
        <v>0.49693939407959897</v>
      </c>
      <c r="J9" s="17">
        <v>0.52624173109405503</v>
      </c>
      <c r="K9" s="17">
        <v>0.55198892129198995</v>
      </c>
      <c r="L9" s="17">
        <v>0.55062493391994405</v>
      </c>
      <c r="M9" s="17"/>
      <c r="N9" s="17">
        <v>0.56092470256641203</v>
      </c>
      <c r="O9" s="17">
        <v>0.45104013594077202</v>
      </c>
      <c r="P9" s="17">
        <v>0.42078289974944399</v>
      </c>
      <c r="Q9" s="17">
        <v>0.364779879073238</v>
      </c>
      <c r="R9" s="17"/>
      <c r="S9" s="17">
        <v>0.59602472729702805</v>
      </c>
      <c r="T9" s="17">
        <v>0.49071954550657698</v>
      </c>
      <c r="U9" s="17">
        <v>0.53009196653735202</v>
      </c>
      <c r="V9" s="17">
        <v>0.51239642159559695</v>
      </c>
      <c r="W9" s="17">
        <v>0.53061385397992</v>
      </c>
      <c r="X9" s="17">
        <v>0.51341940100180095</v>
      </c>
      <c r="Y9" s="17">
        <v>0.54534937032513797</v>
      </c>
      <c r="Z9" s="17">
        <v>0.450946103789863</v>
      </c>
      <c r="AA9" s="17">
        <v>0.498867565327068</v>
      </c>
      <c r="AB9" s="17"/>
      <c r="AC9" s="17">
        <v>0.576437541034026</v>
      </c>
      <c r="AD9" s="17">
        <v>0.47876619222304601</v>
      </c>
      <c r="AE9" s="17">
        <v>0.62927763901421996</v>
      </c>
      <c r="AF9" s="17">
        <v>0.47314761720930298</v>
      </c>
      <c r="AG9" s="17">
        <v>0.44602819889551498</v>
      </c>
      <c r="AH9" s="17">
        <v>0.46227692438058299</v>
      </c>
      <c r="AI9" s="17">
        <v>0.54642777589366598</v>
      </c>
      <c r="AJ9" s="17">
        <v>0.53967251442313602</v>
      </c>
      <c r="AK9" s="17">
        <v>0.67649213976635103</v>
      </c>
      <c r="AL9" s="17">
        <v>0.484037360011768</v>
      </c>
      <c r="AM9" s="17"/>
      <c r="AN9" s="17">
        <v>0.57352312742593603</v>
      </c>
      <c r="AO9" s="17">
        <v>0.45918500063159701</v>
      </c>
      <c r="AP9" s="17"/>
      <c r="AQ9" s="17">
        <v>0.57876168300946595</v>
      </c>
      <c r="AR9" s="17">
        <v>0.45292389668604399</v>
      </c>
      <c r="AS9" s="17"/>
      <c r="AT9" s="17">
        <v>0.53442839086238003</v>
      </c>
      <c r="AU9" s="17">
        <v>0.46785076914490498</v>
      </c>
      <c r="AV9" s="17"/>
      <c r="AW9" s="17">
        <v>0.50465113830724895</v>
      </c>
      <c r="AX9" s="17">
        <v>0.54789309490690796</v>
      </c>
      <c r="AY9" s="17"/>
      <c r="AZ9" s="17">
        <v>0.57644333075941501</v>
      </c>
      <c r="BA9" s="17">
        <v>0.47336036775052898</v>
      </c>
    </row>
    <row r="10" spans="2:53" ht="43.5" x14ac:dyDescent="0.35">
      <c r="B10" s="18" t="s">
        <v>228</v>
      </c>
      <c r="C10" s="17">
        <v>0.32989145925393398</v>
      </c>
      <c r="D10" s="17">
        <v>0.32075781108467599</v>
      </c>
      <c r="E10" s="17">
        <v>0.33932189860533402</v>
      </c>
      <c r="F10" s="17"/>
      <c r="G10" s="17">
        <v>0.42779797126451902</v>
      </c>
      <c r="H10" s="17">
        <v>0.33711529826530601</v>
      </c>
      <c r="I10" s="17">
        <v>0.35783160720544399</v>
      </c>
      <c r="J10" s="17">
        <v>0.340542805503535</v>
      </c>
      <c r="K10" s="17">
        <v>0.24990647827381099</v>
      </c>
      <c r="L10" s="17">
        <v>0.27162252468251802</v>
      </c>
      <c r="M10" s="17"/>
      <c r="N10" s="17">
        <v>0.32799380755533503</v>
      </c>
      <c r="O10" s="17">
        <v>0.30717242249161703</v>
      </c>
      <c r="P10" s="17">
        <v>0.33918325576908098</v>
      </c>
      <c r="Q10" s="17">
        <v>0.41517441651287201</v>
      </c>
      <c r="R10" s="17"/>
      <c r="S10" s="17">
        <v>0.31183992009473399</v>
      </c>
      <c r="T10" s="17">
        <v>0.33381993445026598</v>
      </c>
      <c r="U10" s="17">
        <v>0.29041283853937599</v>
      </c>
      <c r="V10" s="17">
        <v>0.36646107903844199</v>
      </c>
      <c r="W10" s="17">
        <v>0.32167905900858201</v>
      </c>
      <c r="X10" s="17">
        <v>0.35312694695701502</v>
      </c>
      <c r="Y10" s="17">
        <v>0.29451633163631502</v>
      </c>
      <c r="Z10" s="17">
        <v>0.38514942208706399</v>
      </c>
      <c r="AA10" s="17">
        <v>0.34031748417342</v>
      </c>
      <c r="AB10" s="17"/>
      <c r="AC10" s="17">
        <v>0.34429857616217002</v>
      </c>
      <c r="AD10" s="17">
        <v>0.30105089442815502</v>
      </c>
      <c r="AE10" s="17">
        <v>0.27528012876607699</v>
      </c>
      <c r="AF10" s="17">
        <v>0.385228272280354</v>
      </c>
      <c r="AG10" s="17">
        <v>0.50844411212777396</v>
      </c>
      <c r="AH10" s="17">
        <v>0.35602500261505798</v>
      </c>
      <c r="AI10" s="17">
        <v>0.30163626792529802</v>
      </c>
      <c r="AJ10" s="17">
        <v>0.34230121801001701</v>
      </c>
      <c r="AK10" s="17">
        <v>0.26060461178723798</v>
      </c>
      <c r="AL10" s="17">
        <v>0.35863016987035901</v>
      </c>
      <c r="AM10" s="17"/>
      <c r="AN10" s="17">
        <v>0.33686165463387902</v>
      </c>
      <c r="AO10" s="17">
        <v>0.32901862833051199</v>
      </c>
      <c r="AP10" s="17"/>
      <c r="AQ10" s="17">
        <v>0.32413355262653698</v>
      </c>
      <c r="AR10" s="17">
        <v>0.33835493535233602</v>
      </c>
      <c r="AS10" s="17"/>
      <c r="AT10" s="17">
        <v>0.33994987234539398</v>
      </c>
      <c r="AU10" s="17">
        <v>0.27356060645548402</v>
      </c>
      <c r="AV10" s="17"/>
      <c r="AW10" s="17">
        <v>0.338911241257077</v>
      </c>
      <c r="AX10" s="17">
        <v>0.32036419953336698</v>
      </c>
      <c r="AY10" s="17"/>
      <c r="AZ10" s="17">
        <v>0.332502305950789</v>
      </c>
      <c r="BA10" s="17">
        <v>0.32734239958622302</v>
      </c>
    </row>
    <row r="11" spans="2:53" ht="43.5" x14ac:dyDescent="0.35">
      <c r="B11" s="18" t="s">
        <v>229</v>
      </c>
      <c r="C11" s="17">
        <v>0.126036038644845</v>
      </c>
      <c r="D11" s="17">
        <v>9.8637749229326901E-2</v>
      </c>
      <c r="E11" s="17">
        <v>0.15354771764234601</v>
      </c>
      <c r="F11" s="17"/>
      <c r="G11" s="17">
        <v>0.11583987883487799</v>
      </c>
      <c r="H11" s="17">
        <v>9.9899776304557403E-2</v>
      </c>
      <c r="I11" s="17">
        <v>0.13010661419185701</v>
      </c>
      <c r="J11" s="17">
        <v>0.11627249420489599</v>
      </c>
      <c r="K11" s="17">
        <v>0.171826984837604</v>
      </c>
      <c r="L11" s="17">
        <v>0.13013493831393599</v>
      </c>
      <c r="M11" s="17"/>
      <c r="N11" s="17">
        <v>9.7892547434045796E-2</v>
      </c>
      <c r="O11" s="17">
        <v>0.201286094156712</v>
      </c>
      <c r="P11" s="17">
        <v>0.20042147940607399</v>
      </c>
      <c r="Q11" s="17">
        <v>0.19724082164825599</v>
      </c>
      <c r="R11" s="17"/>
      <c r="S11" s="17">
        <v>7.7435136170461605E-2</v>
      </c>
      <c r="T11" s="17">
        <v>0.135947556974816</v>
      </c>
      <c r="U11" s="17">
        <v>0.154225081024392</v>
      </c>
      <c r="V11" s="17">
        <v>0.111673711593452</v>
      </c>
      <c r="W11" s="17">
        <v>0.10975722196820099</v>
      </c>
      <c r="X11" s="17">
        <v>0.11583490044451</v>
      </c>
      <c r="Y11" s="17">
        <v>0.140820098986773</v>
      </c>
      <c r="Z11" s="17">
        <v>0.16390447412307299</v>
      </c>
      <c r="AA11" s="17">
        <v>0.157452583388836</v>
      </c>
      <c r="AB11" s="17"/>
      <c r="AC11" s="17">
        <v>6.9099069655213993E-2</v>
      </c>
      <c r="AD11" s="17">
        <v>0.220182913348799</v>
      </c>
      <c r="AE11" s="17">
        <v>7.6993388821766803E-2</v>
      </c>
      <c r="AF11" s="17">
        <v>0.12153139361307499</v>
      </c>
      <c r="AG11" s="17">
        <v>0</v>
      </c>
      <c r="AH11" s="17">
        <v>0.116485766124276</v>
      </c>
      <c r="AI11" s="17">
        <v>0.13127705443493201</v>
      </c>
      <c r="AJ11" s="17">
        <v>0.118026267566848</v>
      </c>
      <c r="AK11" s="17">
        <v>5.0032373437514703E-2</v>
      </c>
      <c r="AL11" s="17">
        <v>0.15733247011787299</v>
      </c>
      <c r="AM11" s="17"/>
      <c r="AN11" s="17">
        <v>8.0108241543751402E-2</v>
      </c>
      <c r="AO11" s="17">
        <v>0.181450925877613</v>
      </c>
      <c r="AP11" s="17"/>
      <c r="AQ11" s="17">
        <v>8.62724516130529E-2</v>
      </c>
      <c r="AR11" s="17">
        <v>0.18168119415988401</v>
      </c>
      <c r="AS11" s="17"/>
      <c r="AT11" s="17">
        <v>0.114083567140788</v>
      </c>
      <c r="AU11" s="17">
        <v>0.19526846925135399</v>
      </c>
      <c r="AV11" s="17"/>
      <c r="AW11" s="17">
        <v>0.13274081293052101</v>
      </c>
      <c r="AX11" s="17">
        <v>0.118230267930221</v>
      </c>
      <c r="AY11" s="17"/>
      <c r="AZ11" s="17">
        <v>8.2473423489478295E-2</v>
      </c>
      <c r="BA11" s="17">
        <v>0.16856772211992799</v>
      </c>
    </row>
    <row r="12" spans="2:53" x14ac:dyDescent="0.35">
      <c r="B12" s="18" t="s">
        <v>69</v>
      </c>
      <c r="C12" s="19">
        <v>1.9787833623337501E-2</v>
      </c>
      <c r="D12" s="19">
        <v>1.53961459386147E-2</v>
      </c>
      <c r="E12" s="19">
        <v>2.41973236288846E-2</v>
      </c>
      <c r="F12" s="19"/>
      <c r="G12" s="19">
        <v>5.0714795713372597E-2</v>
      </c>
      <c r="H12" s="19">
        <v>7.3375612568683602E-3</v>
      </c>
      <c r="I12" s="19">
        <v>1.51223845231003E-2</v>
      </c>
      <c r="J12" s="19">
        <v>1.6942969197514701E-2</v>
      </c>
      <c r="K12" s="19">
        <v>2.6277615596595E-2</v>
      </c>
      <c r="L12" s="19">
        <v>4.7617603083601703E-2</v>
      </c>
      <c r="M12" s="19"/>
      <c r="N12" s="19">
        <v>1.3188942444207499E-2</v>
      </c>
      <c r="O12" s="19">
        <v>4.0501347410899897E-2</v>
      </c>
      <c r="P12" s="19">
        <v>3.9612365075400099E-2</v>
      </c>
      <c r="Q12" s="19">
        <v>2.28048827656336E-2</v>
      </c>
      <c r="R12" s="19"/>
      <c r="S12" s="19">
        <v>1.47002164377771E-2</v>
      </c>
      <c r="T12" s="19">
        <v>3.9512963068340998E-2</v>
      </c>
      <c r="U12" s="19">
        <v>2.52701138988797E-2</v>
      </c>
      <c r="V12" s="19">
        <v>9.4687877725098697E-3</v>
      </c>
      <c r="W12" s="19">
        <v>3.7949865043297303E-2</v>
      </c>
      <c r="X12" s="19">
        <v>1.7618751596674701E-2</v>
      </c>
      <c r="Y12" s="19">
        <v>1.9314199051773499E-2</v>
      </c>
      <c r="Z12" s="19">
        <v>0</v>
      </c>
      <c r="AA12" s="19">
        <v>3.36236711067526E-3</v>
      </c>
      <c r="AB12" s="19"/>
      <c r="AC12" s="19">
        <v>1.0164813148589901E-2</v>
      </c>
      <c r="AD12" s="19">
        <v>0</v>
      </c>
      <c r="AE12" s="19">
        <v>1.8448843397935601E-2</v>
      </c>
      <c r="AF12" s="19">
        <v>2.0092716897267299E-2</v>
      </c>
      <c r="AG12" s="19">
        <v>4.5527688976710702E-2</v>
      </c>
      <c r="AH12" s="19">
        <v>6.5212306880083004E-2</v>
      </c>
      <c r="AI12" s="19">
        <v>2.0658901746105102E-2</v>
      </c>
      <c r="AJ12" s="19">
        <v>0</v>
      </c>
      <c r="AK12" s="19">
        <v>1.28708750088965E-2</v>
      </c>
      <c r="AL12" s="19">
        <v>0</v>
      </c>
      <c r="AM12" s="19"/>
      <c r="AN12" s="19">
        <v>9.5069763964332997E-3</v>
      </c>
      <c r="AO12" s="19">
        <v>3.0345445160277301E-2</v>
      </c>
      <c r="AP12" s="19"/>
      <c r="AQ12" s="19">
        <v>1.0832312750944701E-2</v>
      </c>
      <c r="AR12" s="19">
        <v>2.7039973801735302E-2</v>
      </c>
      <c r="AS12" s="19"/>
      <c r="AT12" s="19">
        <v>1.1538169651438401E-2</v>
      </c>
      <c r="AU12" s="19">
        <v>6.3320155148256299E-2</v>
      </c>
      <c r="AV12" s="19"/>
      <c r="AW12" s="19">
        <v>2.3696807505153499E-2</v>
      </c>
      <c r="AX12" s="19">
        <v>1.3512437629504199E-2</v>
      </c>
      <c r="AY12" s="19"/>
      <c r="AZ12" s="19">
        <v>8.5809398003177297E-3</v>
      </c>
      <c r="BA12" s="19">
        <v>3.0729510543320002E-2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0.44403364196355</v>
      </c>
      <c r="D9" s="17">
        <v>0.47399009441274698</v>
      </c>
      <c r="E9" s="17">
        <v>0.41357700732208103</v>
      </c>
      <c r="F9" s="17"/>
      <c r="G9" s="17">
        <v>0.487374574048068</v>
      </c>
      <c r="H9" s="17">
        <v>0.52782968858355395</v>
      </c>
      <c r="I9" s="17">
        <v>0.46003436196425201</v>
      </c>
      <c r="J9" s="17">
        <v>0.43267568134683998</v>
      </c>
      <c r="K9" s="17">
        <v>0.33092738150605699</v>
      </c>
      <c r="L9" s="17">
        <v>0.376183521155673</v>
      </c>
      <c r="M9" s="17"/>
      <c r="N9" s="17">
        <v>0.49368345520816198</v>
      </c>
      <c r="O9" s="17">
        <v>0.28836110494459</v>
      </c>
      <c r="P9" s="17">
        <v>0.34499845053008199</v>
      </c>
      <c r="Q9" s="17">
        <v>0.27943351777195502</v>
      </c>
      <c r="R9" s="17"/>
      <c r="S9" s="17">
        <v>0.52240498391545798</v>
      </c>
      <c r="T9" s="17">
        <v>0.42476208974514201</v>
      </c>
      <c r="U9" s="17">
        <v>0.38589753886147699</v>
      </c>
      <c r="V9" s="17">
        <v>0.37997836345337099</v>
      </c>
      <c r="W9" s="17">
        <v>0.46409632112441901</v>
      </c>
      <c r="X9" s="17">
        <v>0.45276601483807299</v>
      </c>
      <c r="Y9" s="17">
        <v>0.413167844598823</v>
      </c>
      <c r="Z9" s="17">
        <v>0.531123580422317</v>
      </c>
      <c r="AA9" s="17">
        <v>0.43983158214550999</v>
      </c>
      <c r="AB9" s="17"/>
      <c r="AC9" s="17">
        <v>0.51610504020210701</v>
      </c>
      <c r="AD9" s="17">
        <v>0.26875056819153398</v>
      </c>
      <c r="AE9" s="17">
        <v>0.59328688452098599</v>
      </c>
      <c r="AF9" s="17">
        <v>0.43823291204228199</v>
      </c>
      <c r="AG9" s="17">
        <v>0.40729574582448902</v>
      </c>
      <c r="AH9" s="17">
        <v>0.40537786486935401</v>
      </c>
      <c r="AI9" s="17">
        <v>0.40773933690875203</v>
      </c>
      <c r="AJ9" s="17">
        <v>0.49914712632605601</v>
      </c>
      <c r="AK9" s="17">
        <v>0.54898422199757502</v>
      </c>
      <c r="AL9" s="17">
        <v>0.41891675554119101</v>
      </c>
      <c r="AM9" s="17"/>
      <c r="AN9" s="17">
        <v>0.53918056195140596</v>
      </c>
      <c r="AO9" s="17">
        <v>0.325405950731112</v>
      </c>
      <c r="AP9" s="17"/>
      <c r="AQ9" s="17">
        <v>0.52389665686784104</v>
      </c>
      <c r="AR9" s="17">
        <v>0.33848416327730202</v>
      </c>
      <c r="AS9" s="17"/>
      <c r="AT9" s="17">
        <v>0.46134880013129298</v>
      </c>
      <c r="AU9" s="17">
        <v>0.34328855484754001</v>
      </c>
      <c r="AV9" s="17"/>
      <c r="AW9" s="17">
        <v>0.43074034641989001</v>
      </c>
      <c r="AX9" s="17">
        <v>0.46102587222425701</v>
      </c>
      <c r="AY9" s="17"/>
      <c r="AZ9" s="17">
        <v>0.54153456802500299</v>
      </c>
      <c r="BA9" s="17">
        <v>0.34884012543605503</v>
      </c>
    </row>
    <row r="10" spans="2:53" ht="43.5" x14ac:dyDescent="0.35">
      <c r="B10" s="18" t="s">
        <v>228</v>
      </c>
      <c r="C10" s="17">
        <v>0.391130680407618</v>
      </c>
      <c r="D10" s="17">
        <v>0.39099400253280397</v>
      </c>
      <c r="E10" s="17">
        <v>0.39161924431039202</v>
      </c>
      <c r="F10" s="17"/>
      <c r="G10" s="17">
        <v>0.41223016918465299</v>
      </c>
      <c r="H10" s="17">
        <v>0.375852782050902</v>
      </c>
      <c r="I10" s="17">
        <v>0.41249310774375703</v>
      </c>
      <c r="J10" s="17">
        <v>0.39219557261829902</v>
      </c>
      <c r="K10" s="17">
        <v>0.41540658140081099</v>
      </c>
      <c r="L10" s="17">
        <v>0.29204080892096002</v>
      </c>
      <c r="M10" s="17"/>
      <c r="N10" s="17">
        <v>0.38836413185472501</v>
      </c>
      <c r="O10" s="17">
        <v>0.41136232776745002</v>
      </c>
      <c r="P10" s="17">
        <v>0.37795778398846003</v>
      </c>
      <c r="Q10" s="17">
        <v>0.42671595932800599</v>
      </c>
      <c r="R10" s="17"/>
      <c r="S10" s="17">
        <v>0.37143946266526701</v>
      </c>
      <c r="T10" s="17">
        <v>0.40806137727521502</v>
      </c>
      <c r="U10" s="17">
        <v>0.35358812351679803</v>
      </c>
      <c r="V10" s="17">
        <v>0.432597617167989</v>
      </c>
      <c r="W10" s="17">
        <v>0.38410421940016098</v>
      </c>
      <c r="X10" s="17">
        <v>0.39398671754140602</v>
      </c>
      <c r="Y10" s="17">
        <v>0.40754713458520803</v>
      </c>
      <c r="Z10" s="17">
        <v>0.32746965767632702</v>
      </c>
      <c r="AA10" s="17">
        <v>0.40271583482700402</v>
      </c>
      <c r="AB10" s="17"/>
      <c r="AC10" s="17">
        <v>0.398650888409187</v>
      </c>
      <c r="AD10" s="17">
        <v>0.445259127191523</v>
      </c>
      <c r="AE10" s="17">
        <v>0.320996308509501</v>
      </c>
      <c r="AF10" s="17">
        <v>0.44605844232199299</v>
      </c>
      <c r="AG10" s="17">
        <v>0.491987109994521</v>
      </c>
      <c r="AH10" s="17">
        <v>0.41271319905211701</v>
      </c>
      <c r="AI10" s="17">
        <v>0.38307592878596303</v>
      </c>
      <c r="AJ10" s="17">
        <v>0.34602702893151499</v>
      </c>
      <c r="AK10" s="17">
        <v>0.37957370776738503</v>
      </c>
      <c r="AL10" s="17">
        <v>0.38749234500013802</v>
      </c>
      <c r="AM10" s="17"/>
      <c r="AN10" s="17">
        <v>0.40255531788080301</v>
      </c>
      <c r="AO10" s="17">
        <v>0.37387206106114501</v>
      </c>
      <c r="AP10" s="17"/>
      <c r="AQ10" s="17">
        <v>0.395970334794919</v>
      </c>
      <c r="AR10" s="17">
        <v>0.39163623808481002</v>
      </c>
      <c r="AS10" s="17"/>
      <c r="AT10" s="17">
        <v>0.39906244198108198</v>
      </c>
      <c r="AU10" s="17">
        <v>0.36653828406780897</v>
      </c>
      <c r="AV10" s="17"/>
      <c r="AW10" s="17">
        <v>0.38550346169630101</v>
      </c>
      <c r="AX10" s="17">
        <v>0.39758354537516799</v>
      </c>
      <c r="AY10" s="17"/>
      <c r="AZ10" s="17">
        <v>0.401805149184495</v>
      </c>
      <c r="BA10" s="17">
        <v>0.38070882842137799</v>
      </c>
    </row>
    <row r="11" spans="2:53" ht="43.5" x14ac:dyDescent="0.35">
      <c r="B11" s="18" t="s">
        <v>229</v>
      </c>
      <c r="C11" s="17">
        <v>0.14694011104440499</v>
      </c>
      <c r="D11" s="17">
        <v>0.11859252027060301</v>
      </c>
      <c r="E11" s="17">
        <v>0.17541989801723601</v>
      </c>
      <c r="F11" s="17"/>
      <c r="G11" s="17">
        <v>6.7868889352700801E-2</v>
      </c>
      <c r="H11" s="17">
        <v>8.7816796857871096E-2</v>
      </c>
      <c r="I11" s="17">
        <v>0.11743064959989701</v>
      </c>
      <c r="J11" s="17">
        <v>0.15982404296267999</v>
      </c>
      <c r="K11" s="17">
        <v>0.22816364024796101</v>
      </c>
      <c r="L11" s="17">
        <v>0.27554121131839199</v>
      </c>
      <c r="M11" s="17"/>
      <c r="N11" s="17">
        <v>0.107160353105997</v>
      </c>
      <c r="O11" s="17">
        <v>0.246482071291697</v>
      </c>
      <c r="P11" s="17">
        <v>0.25826927653973702</v>
      </c>
      <c r="Q11" s="17">
        <v>0.25015347904902202</v>
      </c>
      <c r="R11" s="17"/>
      <c r="S11" s="17">
        <v>9.2194682899865002E-2</v>
      </c>
      <c r="T11" s="17">
        <v>0.14746447953182301</v>
      </c>
      <c r="U11" s="17">
        <v>0.23022889570418201</v>
      </c>
      <c r="V11" s="17">
        <v>0.17795523142796399</v>
      </c>
      <c r="W11" s="17">
        <v>0.113849594432123</v>
      </c>
      <c r="X11" s="17">
        <v>0.13562851602384701</v>
      </c>
      <c r="Y11" s="17">
        <v>0.166408886723344</v>
      </c>
      <c r="Z11" s="17">
        <v>0.14140676190135501</v>
      </c>
      <c r="AA11" s="17">
        <v>0.14225707707288299</v>
      </c>
      <c r="AB11" s="17"/>
      <c r="AC11" s="17">
        <v>6.8572821407975104E-2</v>
      </c>
      <c r="AD11" s="17">
        <v>0.27703197770093602</v>
      </c>
      <c r="AE11" s="17">
        <v>7.4795937043582394E-2</v>
      </c>
      <c r="AF11" s="17">
        <v>0.107608617416419</v>
      </c>
      <c r="AG11" s="17">
        <v>0.100717144180989</v>
      </c>
      <c r="AH11" s="17">
        <v>0.10274717381528101</v>
      </c>
      <c r="AI11" s="17">
        <v>0.18706713207245701</v>
      </c>
      <c r="AJ11" s="17">
        <v>0.154825844742429</v>
      </c>
      <c r="AK11" s="17">
        <v>5.8571195226143298E-2</v>
      </c>
      <c r="AL11" s="17">
        <v>0.193590899458672</v>
      </c>
      <c r="AM11" s="17"/>
      <c r="AN11" s="17">
        <v>5.3137507167876803E-2</v>
      </c>
      <c r="AO11" s="17">
        <v>0.27103959889774898</v>
      </c>
      <c r="AP11" s="17"/>
      <c r="AQ11" s="17">
        <v>6.9822571069683301E-2</v>
      </c>
      <c r="AR11" s="17">
        <v>0.24688815504102099</v>
      </c>
      <c r="AS11" s="17"/>
      <c r="AT11" s="17">
        <v>0.12916027285800699</v>
      </c>
      <c r="AU11" s="17">
        <v>0.23658706163003901</v>
      </c>
      <c r="AV11" s="17"/>
      <c r="AW11" s="17">
        <v>0.16225032293191899</v>
      </c>
      <c r="AX11" s="17">
        <v>0.12942217941837</v>
      </c>
      <c r="AY11" s="17"/>
      <c r="AZ11" s="17">
        <v>5.1674362509548002E-2</v>
      </c>
      <c r="BA11" s="17">
        <v>0.239951346670427</v>
      </c>
    </row>
    <row r="12" spans="2:53" x14ac:dyDescent="0.35">
      <c r="B12" s="18" t="s">
        <v>69</v>
      </c>
      <c r="C12" s="19">
        <v>1.7895566584426301E-2</v>
      </c>
      <c r="D12" s="19">
        <v>1.64233827838451E-2</v>
      </c>
      <c r="E12" s="19">
        <v>1.9383850350290999E-2</v>
      </c>
      <c r="F12" s="19"/>
      <c r="G12" s="19">
        <v>3.2526367414577498E-2</v>
      </c>
      <c r="H12" s="19">
        <v>8.5007325076727099E-3</v>
      </c>
      <c r="I12" s="19">
        <v>1.0041880692094E-2</v>
      </c>
      <c r="J12" s="19">
        <v>1.53047030721815E-2</v>
      </c>
      <c r="K12" s="19">
        <v>2.55023968451711E-2</v>
      </c>
      <c r="L12" s="19">
        <v>5.6234458604974703E-2</v>
      </c>
      <c r="M12" s="19"/>
      <c r="N12" s="19">
        <v>1.07920598311154E-2</v>
      </c>
      <c r="O12" s="19">
        <v>5.3794495996262001E-2</v>
      </c>
      <c r="P12" s="19">
        <v>1.8774488941720801E-2</v>
      </c>
      <c r="Q12" s="19">
        <v>4.3697043851016901E-2</v>
      </c>
      <c r="R12" s="19"/>
      <c r="S12" s="19">
        <v>1.39608705194106E-2</v>
      </c>
      <c r="T12" s="19">
        <v>1.971205344782E-2</v>
      </c>
      <c r="U12" s="19">
        <v>3.0285441917542798E-2</v>
      </c>
      <c r="V12" s="19">
        <v>9.4687879506767606E-3</v>
      </c>
      <c r="W12" s="19">
        <v>3.7949865043297303E-2</v>
      </c>
      <c r="X12" s="19">
        <v>1.7618751596674701E-2</v>
      </c>
      <c r="Y12" s="19">
        <v>1.2876134092624799E-2</v>
      </c>
      <c r="Z12" s="19">
        <v>0</v>
      </c>
      <c r="AA12" s="19">
        <v>1.51955059546037E-2</v>
      </c>
      <c r="AB12" s="19"/>
      <c r="AC12" s="19">
        <v>1.6671249980730499E-2</v>
      </c>
      <c r="AD12" s="19">
        <v>8.9583269160076508E-3</v>
      </c>
      <c r="AE12" s="19">
        <v>1.09208699259308E-2</v>
      </c>
      <c r="AF12" s="19">
        <v>8.1000282193050294E-3</v>
      </c>
      <c r="AG12" s="19">
        <v>0</v>
      </c>
      <c r="AH12" s="19">
        <v>7.9161762263248198E-2</v>
      </c>
      <c r="AI12" s="19">
        <v>2.2117602232827702E-2</v>
      </c>
      <c r="AJ12" s="19">
        <v>0</v>
      </c>
      <c r="AK12" s="19">
        <v>1.28708750088965E-2</v>
      </c>
      <c r="AL12" s="19">
        <v>0</v>
      </c>
      <c r="AM12" s="19"/>
      <c r="AN12" s="19">
        <v>5.1266129999144603E-3</v>
      </c>
      <c r="AO12" s="19">
        <v>2.9682389309994801E-2</v>
      </c>
      <c r="AP12" s="19"/>
      <c r="AQ12" s="19">
        <v>1.0310437267556601E-2</v>
      </c>
      <c r="AR12" s="19">
        <v>2.29914435968669E-2</v>
      </c>
      <c r="AS12" s="19"/>
      <c r="AT12" s="19">
        <v>1.0428485029618E-2</v>
      </c>
      <c r="AU12" s="19">
        <v>5.3586099454612401E-2</v>
      </c>
      <c r="AV12" s="19"/>
      <c r="AW12" s="19">
        <v>2.1505868951891601E-2</v>
      </c>
      <c r="AX12" s="19">
        <v>1.19684029822048E-2</v>
      </c>
      <c r="AY12" s="19"/>
      <c r="AZ12" s="19">
        <v>4.9859202809540296E-3</v>
      </c>
      <c r="BA12" s="19">
        <v>3.0499699472140099E-2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0.394215985150559</v>
      </c>
      <c r="D9" s="17">
        <v>0.421064182406163</v>
      </c>
      <c r="E9" s="17">
        <v>0.36772245010482302</v>
      </c>
      <c r="F9" s="17"/>
      <c r="G9" s="17">
        <v>0.44114586637410702</v>
      </c>
      <c r="H9" s="17">
        <v>0.49975087802094997</v>
      </c>
      <c r="I9" s="17">
        <v>0.43006384316781499</v>
      </c>
      <c r="J9" s="17">
        <v>0.36551032208548201</v>
      </c>
      <c r="K9" s="17">
        <v>0.25939129493451801</v>
      </c>
      <c r="L9" s="17">
        <v>0.28365022022040798</v>
      </c>
      <c r="M9" s="17"/>
      <c r="N9" s="17">
        <v>0.42820486706174099</v>
      </c>
      <c r="O9" s="17">
        <v>0.27679565921244398</v>
      </c>
      <c r="P9" s="17">
        <v>0.32666404225711099</v>
      </c>
      <c r="Q9" s="17">
        <v>0.29450771169975098</v>
      </c>
      <c r="R9" s="17"/>
      <c r="S9" s="17">
        <v>0.45860475813221402</v>
      </c>
      <c r="T9" s="17">
        <v>0.32921316382964899</v>
      </c>
      <c r="U9" s="17">
        <v>0.32812452999891101</v>
      </c>
      <c r="V9" s="17">
        <v>0.37246132838958002</v>
      </c>
      <c r="W9" s="17">
        <v>0.40789525078224198</v>
      </c>
      <c r="X9" s="17">
        <v>0.39226301547541698</v>
      </c>
      <c r="Y9" s="17">
        <v>0.40672978172683799</v>
      </c>
      <c r="Z9" s="17">
        <v>0.48257861668994101</v>
      </c>
      <c r="AA9" s="17">
        <v>0.41267322770310899</v>
      </c>
      <c r="AB9" s="17"/>
      <c r="AC9" s="17">
        <v>0.38968158980306999</v>
      </c>
      <c r="AD9" s="17">
        <v>0.33041351474942299</v>
      </c>
      <c r="AE9" s="17">
        <v>0.51210815049966796</v>
      </c>
      <c r="AF9" s="17">
        <v>0.43377243928575099</v>
      </c>
      <c r="AG9" s="17">
        <v>0.38139416068436599</v>
      </c>
      <c r="AH9" s="17">
        <v>0.34390224269473801</v>
      </c>
      <c r="AI9" s="17">
        <v>0.37169296728847701</v>
      </c>
      <c r="AJ9" s="17">
        <v>0.32278671237593098</v>
      </c>
      <c r="AK9" s="17">
        <v>0.55642028002532296</v>
      </c>
      <c r="AL9" s="17">
        <v>0.29176726455270802</v>
      </c>
      <c r="AM9" s="17"/>
      <c r="AN9" s="17">
        <v>0.510372122060616</v>
      </c>
      <c r="AO9" s="17">
        <v>0.24629524959048699</v>
      </c>
      <c r="AP9" s="17"/>
      <c r="AQ9" s="17">
        <v>0.47014240890165798</v>
      </c>
      <c r="AR9" s="17">
        <v>0.28820943704958102</v>
      </c>
      <c r="AS9" s="17"/>
      <c r="AT9" s="17">
        <v>0.41013064734642002</v>
      </c>
      <c r="AU9" s="17">
        <v>0.30800233582479702</v>
      </c>
      <c r="AV9" s="17"/>
      <c r="AW9" s="17">
        <v>0.39281179292965501</v>
      </c>
      <c r="AX9" s="17">
        <v>0.39651226563671299</v>
      </c>
      <c r="AY9" s="17"/>
      <c r="AZ9" s="17">
        <v>0.51000555283067806</v>
      </c>
      <c r="BA9" s="17">
        <v>0.28116663710927298</v>
      </c>
    </row>
    <row r="10" spans="2:53" ht="43.5" x14ac:dyDescent="0.35">
      <c r="B10" s="18" t="s">
        <v>228</v>
      </c>
      <c r="C10" s="17">
        <v>0.41059765082397098</v>
      </c>
      <c r="D10" s="17">
        <v>0.42917509902287398</v>
      </c>
      <c r="E10" s="17">
        <v>0.39148993910123803</v>
      </c>
      <c r="F10" s="17"/>
      <c r="G10" s="17">
        <v>0.46436916263220002</v>
      </c>
      <c r="H10" s="17">
        <v>0.38563042954246801</v>
      </c>
      <c r="I10" s="17">
        <v>0.41452330154905398</v>
      </c>
      <c r="J10" s="17">
        <v>0.42018691829582999</v>
      </c>
      <c r="K10" s="17">
        <v>0.414719202917675</v>
      </c>
      <c r="L10" s="17">
        <v>0.39640128266944802</v>
      </c>
      <c r="M10" s="17"/>
      <c r="N10" s="17">
        <v>0.41558989824858</v>
      </c>
      <c r="O10" s="17">
        <v>0.44962271569015499</v>
      </c>
      <c r="P10" s="17">
        <v>0.37161085513457698</v>
      </c>
      <c r="Q10" s="17">
        <v>0.35870161631096298</v>
      </c>
      <c r="R10" s="17"/>
      <c r="S10" s="17">
        <v>0.39415575339039</v>
      </c>
      <c r="T10" s="17">
        <v>0.44770707877235399</v>
      </c>
      <c r="U10" s="17">
        <v>0.40113700207602898</v>
      </c>
      <c r="V10" s="17">
        <v>0.44777667389297698</v>
      </c>
      <c r="W10" s="17">
        <v>0.40644779484479898</v>
      </c>
      <c r="X10" s="17">
        <v>0.40770690085237299</v>
      </c>
      <c r="Y10" s="17">
        <v>0.36264413613359497</v>
      </c>
      <c r="Z10" s="17">
        <v>0.34472139688717401</v>
      </c>
      <c r="AA10" s="17">
        <v>0.42812815160241902</v>
      </c>
      <c r="AB10" s="17"/>
      <c r="AC10" s="17">
        <v>0.462405373181769</v>
      </c>
      <c r="AD10" s="17">
        <v>0.341066326796091</v>
      </c>
      <c r="AE10" s="17">
        <v>0.36467114413110802</v>
      </c>
      <c r="AF10" s="17">
        <v>0.43555290809167901</v>
      </c>
      <c r="AG10" s="17">
        <v>0.57400674171277499</v>
      </c>
      <c r="AH10" s="17">
        <v>0.441789398433519</v>
      </c>
      <c r="AI10" s="17">
        <v>0.39535552944827101</v>
      </c>
      <c r="AJ10" s="17">
        <v>0.46052526503151298</v>
      </c>
      <c r="AK10" s="17">
        <v>0.413520485569975</v>
      </c>
      <c r="AL10" s="17">
        <v>0.45832729277325102</v>
      </c>
      <c r="AM10" s="17"/>
      <c r="AN10" s="17">
        <v>0.39968089652687699</v>
      </c>
      <c r="AO10" s="17">
        <v>0.422739014009471</v>
      </c>
      <c r="AP10" s="17"/>
      <c r="AQ10" s="17">
        <v>0.421699053391696</v>
      </c>
      <c r="AR10" s="17">
        <v>0.39924465260147601</v>
      </c>
      <c r="AS10" s="17"/>
      <c r="AT10" s="17">
        <v>0.42346618474408199</v>
      </c>
      <c r="AU10" s="17">
        <v>0.34188325569095801</v>
      </c>
      <c r="AV10" s="17"/>
      <c r="AW10" s="17">
        <v>0.40673085728108199</v>
      </c>
      <c r="AX10" s="17">
        <v>0.41588180798265401</v>
      </c>
      <c r="AY10" s="17"/>
      <c r="AZ10" s="17">
        <v>0.40891269748367598</v>
      </c>
      <c r="BA10" s="17">
        <v>0.41224272887734498</v>
      </c>
    </row>
    <row r="11" spans="2:53" ht="43.5" x14ac:dyDescent="0.35">
      <c r="B11" s="18" t="s">
        <v>229</v>
      </c>
      <c r="C11" s="17">
        <v>0.17624741821363199</v>
      </c>
      <c r="D11" s="17">
        <v>0.132485961364847</v>
      </c>
      <c r="E11" s="17">
        <v>0.22016743772396799</v>
      </c>
      <c r="F11" s="17"/>
      <c r="G11" s="17">
        <v>6.8258863488451102E-2</v>
      </c>
      <c r="H11" s="17">
        <v>0.104221900485401</v>
      </c>
      <c r="I11" s="17">
        <v>0.14847295249401701</v>
      </c>
      <c r="J11" s="17">
        <v>0.19345085427296499</v>
      </c>
      <c r="K11" s="17">
        <v>0.29506171458385899</v>
      </c>
      <c r="L11" s="17">
        <v>0.266927145969863</v>
      </c>
      <c r="M11" s="17"/>
      <c r="N11" s="17">
        <v>0.143890908306578</v>
      </c>
      <c r="O11" s="17">
        <v>0.23273468414269299</v>
      </c>
      <c r="P11" s="17">
        <v>0.277499978011717</v>
      </c>
      <c r="Q11" s="17">
        <v>0.28671952605951201</v>
      </c>
      <c r="R11" s="17"/>
      <c r="S11" s="17">
        <v>0.132539271934702</v>
      </c>
      <c r="T11" s="17">
        <v>0.194065308652416</v>
      </c>
      <c r="U11" s="17">
        <v>0.24807275516851601</v>
      </c>
      <c r="V11" s="17">
        <v>0.16082442199425601</v>
      </c>
      <c r="W11" s="17">
        <v>0.15214159149064199</v>
      </c>
      <c r="X11" s="17">
        <v>0.182411332075535</v>
      </c>
      <c r="Y11" s="17">
        <v>0.21351239433597999</v>
      </c>
      <c r="Z11" s="17">
        <v>0.159337074879528</v>
      </c>
      <c r="AA11" s="17">
        <v>0.15583625358379699</v>
      </c>
      <c r="AB11" s="17"/>
      <c r="AC11" s="17">
        <v>0.141452731415149</v>
      </c>
      <c r="AD11" s="17">
        <v>0.32852015845448601</v>
      </c>
      <c r="AE11" s="17">
        <v>0.112299835443293</v>
      </c>
      <c r="AF11" s="17">
        <v>0.116086708070228</v>
      </c>
      <c r="AG11" s="17">
        <v>4.4599097602859197E-2</v>
      </c>
      <c r="AH11" s="17">
        <v>0.14993353362991499</v>
      </c>
      <c r="AI11" s="17">
        <v>0.21073231932317499</v>
      </c>
      <c r="AJ11" s="17">
        <v>0.21668802259255601</v>
      </c>
      <c r="AK11" s="17">
        <v>1.7188359395806398E-2</v>
      </c>
      <c r="AL11" s="17">
        <v>0.24561089353850299</v>
      </c>
      <c r="AM11" s="17"/>
      <c r="AN11" s="17">
        <v>8.2267023009364101E-2</v>
      </c>
      <c r="AO11" s="17">
        <v>0.30300773097631001</v>
      </c>
      <c r="AP11" s="17"/>
      <c r="AQ11" s="17">
        <v>9.8365371120207101E-2</v>
      </c>
      <c r="AR11" s="17">
        <v>0.28804044108974602</v>
      </c>
      <c r="AS11" s="17"/>
      <c r="AT11" s="17">
        <v>0.15601388642929401</v>
      </c>
      <c r="AU11" s="17">
        <v>0.29352542474153398</v>
      </c>
      <c r="AV11" s="17"/>
      <c r="AW11" s="17">
        <v>0.17831344835961599</v>
      </c>
      <c r="AX11" s="17">
        <v>0.174097466724948</v>
      </c>
      <c r="AY11" s="17"/>
      <c r="AZ11" s="17">
        <v>7.3892648778948897E-2</v>
      </c>
      <c r="BA11" s="17">
        <v>0.27617990941589299</v>
      </c>
    </row>
    <row r="12" spans="2:53" x14ac:dyDescent="0.35">
      <c r="B12" s="18" t="s">
        <v>69</v>
      </c>
      <c r="C12" s="19">
        <v>1.89389458118383E-2</v>
      </c>
      <c r="D12" s="19">
        <v>1.7274757206115599E-2</v>
      </c>
      <c r="E12" s="19">
        <v>2.06201730699705E-2</v>
      </c>
      <c r="F12" s="19"/>
      <c r="G12" s="19">
        <v>2.6226107505241798E-2</v>
      </c>
      <c r="H12" s="19">
        <v>1.03967919511808E-2</v>
      </c>
      <c r="I12" s="19">
        <v>6.9399027891131103E-3</v>
      </c>
      <c r="J12" s="19">
        <v>2.0851905345723398E-2</v>
      </c>
      <c r="K12" s="19">
        <v>3.0827787563947402E-2</v>
      </c>
      <c r="L12" s="19">
        <v>5.3021351140280698E-2</v>
      </c>
      <c r="M12" s="19"/>
      <c r="N12" s="19">
        <v>1.2314326383100999E-2</v>
      </c>
      <c r="O12" s="19">
        <v>4.0846940954708297E-2</v>
      </c>
      <c r="P12" s="19">
        <v>2.4225124596595399E-2</v>
      </c>
      <c r="Q12" s="19">
        <v>6.0071145929774299E-2</v>
      </c>
      <c r="R12" s="19"/>
      <c r="S12" s="19">
        <v>1.47002165426943E-2</v>
      </c>
      <c r="T12" s="19">
        <v>2.9014448745582198E-2</v>
      </c>
      <c r="U12" s="19">
        <v>2.2665712756543901E-2</v>
      </c>
      <c r="V12" s="19">
        <v>1.8937575723186599E-2</v>
      </c>
      <c r="W12" s="19">
        <v>3.3515362882316699E-2</v>
      </c>
      <c r="X12" s="19">
        <v>1.7618751596674701E-2</v>
      </c>
      <c r="Y12" s="19">
        <v>1.7113687803587199E-2</v>
      </c>
      <c r="Z12" s="19">
        <v>1.3362911543357199E-2</v>
      </c>
      <c r="AA12" s="19">
        <v>3.36236711067526E-3</v>
      </c>
      <c r="AB12" s="19"/>
      <c r="AC12" s="19">
        <v>6.4603056000124403E-3</v>
      </c>
      <c r="AD12" s="19">
        <v>0</v>
      </c>
      <c r="AE12" s="19">
        <v>1.09208699259308E-2</v>
      </c>
      <c r="AF12" s="19">
        <v>1.45879445523424E-2</v>
      </c>
      <c r="AG12" s="19">
        <v>0</v>
      </c>
      <c r="AH12" s="19">
        <v>6.4374825241827902E-2</v>
      </c>
      <c r="AI12" s="19">
        <v>2.2219183940076201E-2</v>
      </c>
      <c r="AJ12" s="19">
        <v>0</v>
      </c>
      <c r="AK12" s="19">
        <v>1.28708750088965E-2</v>
      </c>
      <c r="AL12" s="19">
        <v>4.2945491355380703E-3</v>
      </c>
      <c r="AM12" s="19"/>
      <c r="AN12" s="19">
        <v>7.6799584031428799E-3</v>
      </c>
      <c r="AO12" s="19">
        <v>2.79580054237322E-2</v>
      </c>
      <c r="AP12" s="19"/>
      <c r="AQ12" s="19">
        <v>9.7931665864395192E-3</v>
      </c>
      <c r="AR12" s="19">
        <v>2.45054692591966E-2</v>
      </c>
      <c r="AS12" s="19"/>
      <c r="AT12" s="19">
        <v>1.0389281480204101E-2</v>
      </c>
      <c r="AU12" s="19">
        <v>5.65889837427105E-2</v>
      </c>
      <c r="AV12" s="19"/>
      <c r="AW12" s="19">
        <v>2.21439014296472E-2</v>
      </c>
      <c r="AX12" s="19">
        <v>1.3508459655685E-2</v>
      </c>
      <c r="AY12" s="19"/>
      <c r="AZ12" s="19">
        <v>7.1891009066970997E-3</v>
      </c>
      <c r="BA12" s="19">
        <v>3.0410724597488999E-2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0.28403050842713901</v>
      </c>
      <c r="D9" s="17">
        <v>0.291664860094552</v>
      </c>
      <c r="E9" s="17">
        <v>0.27611223257449902</v>
      </c>
      <c r="F9" s="17"/>
      <c r="G9" s="17">
        <v>0.33928465886835701</v>
      </c>
      <c r="H9" s="17">
        <v>0.36587960684433302</v>
      </c>
      <c r="I9" s="17">
        <v>0.32716517692233799</v>
      </c>
      <c r="J9" s="17">
        <v>0.24745112917402701</v>
      </c>
      <c r="K9" s="17">
        <v>0.15796244730723</v>
      </c>
      <c r="L9" s="17">
        <v>0.21481772600218799</v>
      </c>
      <c r="M9" s="17"/>
      <c r="N9" s="17">
        <v>0.29345758865128702</v>
      </c>
      <c r="O9" s="17">
        <v>0.21483012608181401</v>
      </c>
      <c r="P9" s="17">
        <v>0.29577884293079099</v>
      </c>
      <c r="Q9" s="17">
        <v>0.27919520881853199</v>
      </c>
      <c r="R9" s="17"/>
      <c r="S9" s="17">
        <v>0.33982099198534699</v>
      </c>
      <c r="T9" s="17">
        <v>0.229856085311784</v>
      </c>
      <c r="U9" s="17">
        <v>0.25549900427468197</v>
      </c>
      <c r="V9" s="17">
        <v>0.31803530909814898</v>
      </c>
      <c r="W9" s="17">
        <v>0.24952957384640301</v>
      </c>
      <c r="X9" s="17">
        <v>0.270354689473704</v>
      </c>
      <c r="Y9" s="17">
        <v>0.249122931862512</v>
      </c>
      <c r="Z9" s="17">
        <v>0.36299098850019101</v>
      </c>
      <c r="AA9" s="17">
        <v>0.30604527411981702</v>
      </c>
      <c r="AB9" s="17"/>
      <c r="AC9" s="17">
        <v>0.23871036377868299</v>
      </c>
      <c r="AD9" s="17">
        <v>0.205331634995432</v>
      </c>
      <c r="AE9" s="17">
        <v>0.30645100150792498</v>
      </c>
      <c r="AF9" s="17">
        <v>0.35202735228610799</v>
      </c>
      <c r="AG9" s="17">
        <v>0.34598138437451398</v>
      </c>
      <c r="AH9" s="17">
        <v>0.237660226472828</v>
      </c>
      <c r="AI9" s="17">
        <v>0.26434946672625398</v>
      </c>
      <c r="AJ9" s="17">
        <v>0.283857657545875</v>
      </c>
      <c r="AK9" s="17">
        <v>0.35669404732096699</v>
      </c>
      <c r="AL9" s="17">
        <v>0.26584009700067102</v>
      </c>
      <c r="AM9" s="17"/>
      <c r="AN9" s="17">
        <v>0.37407148059311601</v>
      </c>
      <c r="AO9" s="17">
        <v>0.17126424056011599</v>
      </c>
      <c r="AP9" s="17"/>
      <c r="AQ9" s="17">
        <v>0.35543219505462498</v>
      </c>
      <c r="AR9" s="17">
        <v>0.18559512699551201</v>
      </c>
      <c r="AS9" s="17"/>
      <c r="AT9" s="17">
        <v>0.29191949184999699</v>
      </c>
      <c r="AU9" s="17">
        <v>0.230508487810409</v>
      </c>
      <c r="AV9" s="17"/>
      <c r="AW9" s="17">
        <v>0.29946399607282698</v>
      </c>
      <c r="AX9" s="17">
        <v>0.26727726117105999</v>
      </c>
      <c r="AY9" s="17"/>
      <c r="AZ9" s="17">
        <v>0.39510089340260901</v>
      </c>
      <c r="BA9" s="17">
        <v>0.17558866120597999</v>
      </c>
    </row>
    <row r="10" spans="2:53" ht="43.5" x14ac:dyDescent="0.35">
      <c r="B10" s="18" t="s">
        <v>228</v>
      </c>
      <c r="C10" s="17">
        <v>0.38213384144109902</v>
      </c>
      <c r="D10" s="17">
        <v>0.411860595789038</v>
      </c>
      <c r="E10" s="17">
        <v>0.352750879485833</v>
      </c>
      <c r="F10" s="17"/>
      <c r="G10" s="17">
        <v>0.44234863109521499</v>
      </c>
      <c r="H10" s="17">
        <v>0.38377602808550298</v>
      </c>
      <c r="I10" s="17">
        <v>0.42508628347601901</v>
      </c>
      <c r="J10" s="17">
        <v>0.37343173621053499</v>
      </c>
      <c r="K10" s="17">
        <v>0.353021457319382</v>
      </c>
      <c r="L10" s="17">
        <v>0.26533923164970202</v>
      </c>
      <c r="M10" s="17"/>
      <c r="N10" s="17">
        <v>0.40245955990510901</v>
      </c>
      <c r="O10" s="17">
        <v>0.33020442415305801</v>
      </c>
      <c r="P10" s="17">
        <v>0.33636722487565301</v>
      </c>
      <c r="Q10" s="17">
        <v>0.28966477627593501</v>
      </c>
      <c r="R10" s="17"/>
      <c r="S10" s="17">
        <v>0.37415952134868002</v>
      </c>
      <c r="T10" s="17">
        <v>0.38852703096932101</v>
      </c>
      <c r="U10" s="17">
        <v>0.34056612221261001</v>
      </c>
      <c r="V10" s="17">
        <v>0.354895555248746</v>
      </c>
      <c r="W10" s="17">
        <v>0.41514573125411403</v>
      </c>
      <c r="X10" s="17">
        <v>0.41752851025186699</v>
      </c>
      <c r="Y10" s="17">
        <v>0.40298263955895502</v>
      </c>
      <c r="Z10" s="17">
        <v>0.36687981941558201</v>
      </c>
      <c r="AA10" s="17">
        <v>0.37879014188050297</v>
      </c>
      <c r="AB10" s="17"/>
      <c r="AC10" s="17">
        <v>0.44619068932832501</v>
      </c>
      <c r="AD10" s="17">
        <v>0.42336490584632702</v>
      </c>
      <c r="AE10" s="17">
        <v>0.403039047241736</v>
      </c>
      <c r="AF10" s="17">
        <v>0.41790173454409202</v>
      </c>
      <c r="AG10" s="17">
        <v>0.32882116465649203</v>
      </c>
      <c r="AH10" s="17">
        <v>0.33671920480541501</v>
      </c>
      <c r="AI10" s="17">
        <v>0.35158134697621601</v>
      </c>
      <c r="AJ10" s="17">
        <v>0.47602398886957398</v>
      </c>
      <c r="AK10" s="17">
        <v>0.43725458358668001</v>
      </c>
      <c r="AL10" s="17">
        <v>0.263792087475968</v>
      </c>
      <c r="AM10" s="17"/>
      <c r="AN10" s="17">
        <v>0.42455200834920898</v>
      </c>
      <c r="AO10" s="17">
        <v>0.32877706544274299</v>
      </c>
      <c r="AP10" s="17"/>
      <c r="AQ10" s="17">
        <v>0.41485410430053299</v>
      </c>
      <c r="AR10" s="17">
        <v>0.34168069952029501</v>
      </c>
      <c r="AS10" s="17"/>
      <c r="AT10" s="17">
        <v>0.40044220734360397</v>
      </c>
      <c r="AU10" s="17">
        <v>0.28329708724992803</v>
      </c>
      <c r="AV10" s="17"/>
      <c r="AW10" s="17">
        <v>0.37980843549082599</v>
      </c>
      <c r="AX10" s="17">
        <v>0.385158748133825</v>
      </c>
      <c r="AY10" s="17"/>
      <c r="AZ10" s="17">
        <v>0.41703203370068798</v>
      </c>
      <c r="BA10" s="17">
        <v>0.348061532840164</v>
      </c>
    </row>
    <row r="11" spans="2:53" ht="43.5" x14ac:dyDescent="0.35">
      <c r="B11" s="18" t="s">
        <v>229</v>
      </c>
      <c r="C11" s="17">
        <v>0.31340710108058001</v>
      </c>
      <c r="D11" s="17">
        <v>0.278295888506012</v>
      </c>
      <c r="E11" s="17">
        <v>0.34844006666317401</v>
      </c>
      <c r="F11" s="17"/>
      <c r="G11" s="17">
        <v>0.19214060253118601</v>
      </c>
      <c r="H11" s="17">
        <v>0.24230922140031699</v>
      </c>
      <c r="I11" s="17">
        <v>0.234984126513792</v>
      </c>
      <c r="J11" s="17">
        <v>0.35925851844735901</v>
      </c>
      <c r="K11" s="17">
        <v>0.46022231194081198</v>
      </c>
      <c r="L11" s="17">
        <v>0.454874948165992</v>
      </c>
      <c r="M11" s="17"/>
      <c r="N11" s="17">
        <v>0.29177577397966398</v>
      </c>
      <c r="O11" s="17">
        <v>0.414348144125397</v>
      </c>
      <c r="P11" s="17">
        <v>0.33035659200744899</v>
      </c>
      <c r="Q11" s="17">
        <v>0.37106886897575903</v>
      </c>
      <c r="R11" s="17"/>
      <c r="S11" s="17">
        <v>0.26898256992561098</v>
      </c>
      <c r="T11" s="17">
        <v>0.354905818836872</v>
      </c>
      <c r="U11" s="17">
        <v>0.38126916075616402</v>
      </c>
      <c r="V11" s="17">
        <v>0.31189007795058099</v>
      </c>
      <c r="W11" s="17">
        <v>0.29294032772732698</v>
      </c>
      <c r="X11" s="17">
        <v>0.29449804867775498</v>
      </c>
      <c r="Y11" s="17">
        <v>0.33078074056001699</v>
      </c>
      <c r="Z11" s="17">
        <v>0.25676628054086997</v>
      </c>
      <c r="AA11" s="17">
        <v>0.303331445155752</v>
      </c>
      <c r="AB11" s="17"/>
      <c r="AC11" s="17">
        <v>0.30437930226622001</v>
      </c>
      <c r="AD11" s="17">
        <v>0.37130345915824098</v>
      </c>
      <c r="AE11" s="17">
        <v>0.276016164077588</v>
      </c>
      <c r="AF11" s="17">
        <v>0.21992236246887301</v>
      </c>
      <c r="AG11" s="17">
        <v>0.29607778619021102</v>
      </c>
      <c r="AH11" s="17">
        <v>0.36124574347992899</v>
      </c>
      <c r="AI11" s="17">
        <v>0.363915217033079</v>
      </c>
      <c r="AJ11" s="17">
        <v>0.240118353584551</v>
      </c>
      <c r="AK11" s="17">
        <v>0.193180494083457</v>
      </c>
      <c r="AL11" s="17">
        <v>0.463411495490821</v>
      </c>
      <c r="AM11" s="17"/>
      <c r="AN11" s="17">
        <v>0.195544261732331</v>
      </c>
      <c r="AO11" s="17">
        <v>0.46692380154065699</v>
      </c>
      <c r="AP11" s="17"/>
      <c r="AQ11" s="17">
        <v>0.218567075451436</v>
      </c>
      <c r="AR11" s="17">
        <v>0.44838207368280097</v>
      </c>
      <c r="AS11" s="17"/>
      <c r="AT11" s="17">
        <v>0.294363743847398</v>
      </c>
      <c r="AU11" s="17">
        <v>0.43180514828037703</v>
      </c>
      <c r="AV11" s="17"/>
      <c r="AW11" s="17">
        <v>0.29564428025316097</v>
      </c>
      <c r="AX11" s="17">
        <v>0.334307571878104</v>
      </c>
      <c r="AY11" s="17"/>
      <c r="AZ11" s="17">
        <v>0.180451670418496</v>
      </c>
      <c r="BA11" s="17">
        <v>0.44321607313253902</v>
      </c>
    </row>
    <row r="12" spans="2:53" x14ac:dyDescent="0.35">
      <c r="B12" s="18" t="s">
        <v>69</v>
      </c>
      <c r="C12" s="19">
        <v>2.04285490511819E-2</v>
      </c>
      <c r="D12" s="19">
        <v>1.8178655610398199E-2</v>
      </c>
      <c r="E12" s="19">
        <v>2.26968212764945E-2</v>
      </c>
      <c r="F12" s="19"/>
      <c r="G12" s="19">
        <v>2.6226107505241798E-2</v>
      </c>
      <c r="H12" s="19">
        <v>8.0351436698475696E-3</v>
      </c>
      <c r="I12" s="19">
        <v>1.2764413087851E-2</v>
      </c>
      <c r="J12" s="19">
        <v>1.9858616168078599E-2</v>
      </c>
      <c r="K12" s="19">
        <v>2.87937834325761E-2</v>
      </c>
      <c r="L12" s="19">
        <v>6.4968094182118394E-2</v>
      </c>
      <c r="M12" s="19"/>
      <c r="N12" s="19">
        <v>1.2307077463939799E-2</v>
      </c>
      <c r="O12" s="19">
        <v>4.06173056397321E-2</v>
      </c>
      <c r="P12" s="19">
        <v>3.7497340186106697E-2</v>
      </c>
      <c r="Q12" s="19">
        <v>6.0071145929774299E-2</v>
      </c>
      <c r="R12" s="19"/>
      <c r="S12" s="19">
        <v>1.7036916740361199E-2</v>
      </c>
      <c r="T12" s="19">
        <v>2.67110648820236E-2</v>
      </c>
      <c r="U12" s="19">
        <v>2.2665712756543901E-2</v>
      </c>
      <c r="V12" s="19">
        <v>1.51790577025235E-2</v>
      </c>
      <c r="W12" s="19">
        <v>4.2384367172155699E-2</v>
      </c>
      <c r="X12" s="19">
        <v>1.7618751596674701E-2</v>
      </c>
      <c r="Y12" s="19">
        <v>1.7113688018515601E-2</v>
      </c>
      <c r="Z12" s="19">
        <v>1.3362911543357199E-2</v>
      </c>
      <c r="AA12" s="19">
        <v>1.1833138843928399E-2</v>
      </c>
      <c r="AB12" s="19"/>
      <c r="AC12" s="19">
        <v>1.07196446267718E-2</v>
      </c>
      <c r="AD12" s="19">
        <v>0</v>
      </c>
      <c r="AE12" s="19">
        <v>1.44937871727506E-2</v>
      </c>
      <c r="AF12" s="19">
        <v>1.0148550700926301E-2</v>
      </c>
      <c r="AG12" s="19">
        <v>2.9119664778783201E-2</v>
      </c>
      <c r="AH12" s="19">
        <v>6.4374825241827902E-2</v>
      </c>
      <c r="AI12" s="19">
        <v>2.01539692644499E-2</v>
      </c>
      <c r="AJ12" s="19">
        <v>0</v>
      </c>
      <c r="AK12" s="19">
        <v>1.28708750088965E-2</v>
      </c>
      <c r="AL12" s="19">
        <v>6.9563200325406501E-3</v>
      </c>
      <c r="AM12" s="19"/>
      <c r="AN12" s="19">
        <v>5.8322493253442301E-3</v>
      </c>
      <c r="AO12" s="19">
        <v>3.3034892456484201E-2</v>
      </c>
      <c r="AP12" s="19"/>
      <c r="AQ12" s="19">
        <v>1.1146625193406701E-2</v>
      </c>
      <c r="AR12" s="19">
        <v>2.4342099801392299E-2</v>
      </c>
      <c r="AS12" s="19"/>
      <c r="AT12" s="19">
        <v>1.3274556959000299E-2</v>
      </c>
      <c r="AU12" s="19">
        <v>5.4389276659286202E-2</v>
      </c>
      <c r="AV12" s="19"/>
      <c r="AW12" s="19">
        <v>2.5083288183185299E-2</v>
      </c>
      <c r="AX12" s="19">
        <v>1.3256418817011501E-2</v>
      </c>
      <c r="AY12" s="19"/>
      <c r="AZ12" s="19">
        <v>7.4154024782075003E-3</v>
      </c>
      <c r="BA12" s="19">
        <v>3.3133732821317402E-2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0.30316846643002199</v>
      </c>
      <c r="D9" s="17">
        <v>0.33273393009667801</v>
      </c>
      <c r="E9" s="17">
        <v>0.27387575288098598</v>
      </c>
      <c r="F9" s="17"/>
      <c r="G9" s="17">
        <v>0.26978792517901201</v>
      </c>
      <c r="H9" s="17">
        <v>0.45678545880342403</v>
      </c>
      <c r="I9" s="17">
        <v>0.35272680217533298</v>
      </c>
      <c r="J9" s="17">
        <v>0.269877687541625</v>
      </c>
      <c r="K9" s="17">
        <v>0.12795045273809899</v>
      </c>
      <c r="L9" s="17">
        <v>0.15131139539956601</v>
      </c>
      <c r="M9" s="17"/>
      <c r="N9" s="17">
        <v>0.33574184251011002</v>
      </c>
      <c r="O9" s="17">
        <v>0.223006126092271</v>
      </c>
      <c r="P9" s="17">
        <v>0.21456436765599701</v>
      </c>
      <c r="Q9" s="17">
        <v>0.18488918753679801</v>
      </c>
      <c r="R9" s="17"/>
      <c r="S9" s="17">
        <v>0.37211947774734999</v>
      </c>
      <c r="T9" s="17">
        <v>0.20522681137638099</v>
      </c>
      <c r="U9" s="17">
        <v>0.23967913509427599</v>
      </c>
      <c r="V9" s="17">
        <v>0.31369684610843002</v>
      </c>
      <c r="W9" s="17">
        <v>0.339074938556848</v>
      </c>
      <c r="X9" s="17">
        <v>0.34877720907866899</v>
      </c>
      <c r="Y9" s="17">
        <v>0.272674688584647</v>
      </c>
      <c r="Z9" s="17">
        <v>0.304971938082299</v>
      </c>
      <c r="AA9" s="17">
        <v>0.34141498100773399</v>
      </c>
      <c r="AB9" s="17"/>
      <c r="AC9" s="17">
        <v>0.26578666698390602</v>
      </c>
      <c r="AD9" s="17">
        <v>0.19493024917785101</v>
      </c>
      <c r="AE9" s="17">
        <v>0.34774171566061401</v>
      </c>
      <c r="AF9" s="17">
        <v>0.35655410380486102</v>
      </c>
      <c r="AG9" s="17">
        <v>0.38176846343744902</v>
      </c>
      <c r="AH9" s="17">
        <v>0.35069361389770998</v>
      </c>
      <c r="AI9" s="17">
        <v>0.27314739281077599</v>
      </c>
      <c r="AJ9" s="17">
        <v>0.314923240663955</v>
      </c>
      <c r="AK9" s="17">
        <v>0.50009562559606002</v>
      </c>
      <c r="AL9" s="17">
        <v>0.23838392465680799</v>
      </c>
      <c r="AM9" s="17"/>
      <c r="AN9" s="17">
        <v>0.419983320165218</v>
      </c>
      <c r="AO9" s="17">
        <v>0.156510244977518</v>
      </c>
      <c r="AP9" s="17"/>
      <c r="AQ9" s="17">
        <v>0.386484220415371</v>
      </c>
      <c r="AR9" s="17">
        <v>0.18681393584623601</v>
      </c>
      <c r="AS9" s="17"/>
      <c r="AT9" s="17">
        <v>0.313969358679764</v>
      </c>
      <c r="AU9" s="17">
        <v>0.24504638899390699</v>
      </c>
      <c r="AV9" s="17"/>
      <c r="AW9" s="17">
        <v>0.31987516691627599</v>
      </c>
      <c r="AX9" s="17">
        <v>0.282977105131066</v>
      </c>
      <c r="AY9" s="17"/>
      <c r="AZ9" s="17">
        <v>0.45089118027712899</v>
      </c>
      <c r="BA9" s="17">
        <v>0.15894168654048599</v>
      </c>
    </row>
    <row r="10" spans="2:53" ht="43.5" x14ac:dyDescent="0.35">
      <c r="B10" s="18" t="s">
        <v>228</v>
      </c>
      <c r="C10" s="17">
        <v>0.37378725961577802</v>
      </c>
      <c r="D10" s="17">
        <v>0.37605425574541501</v>
      </c>
      <c r="E10" s="17">
        <v>0.37095688272446298</v>
      </c>
      <c r="F10" s="17"/>
      <c r="G10" s="17">
        <v>0.47648660612508997</v>
      </c>
      <c r="H10" s="17">
        <v>0.36996030206096298</v>
      </c>
      <c r="I10" s="17">
        <v>0.41240168085148998</v>
      </c>
      <c r="J10" s="17">
        <v>0.35155814123799001</v>
      </c>
      <c r="K10" s="17">
        <v>0.366922651105686</v>
      </c>
      <c r="L10" s="17">
        <v>0.25614351295608301</v>
      </c>
      <c r="M10" s="17"/>
      <c r="N10" s="17">
        <v>0.388254363904385</v>
      </c>
      <c r="O10" s="17">
        <v>0.28810290030553798</v>
      </c>
      <c r="P10" s="17">
        <v>0.371724031757244</v>
      </c>
      <c r="Q10" s="17">
        <v>0.38354521021874</v>
      </c>
      <c r="R10" s="17"/>
      <c r="S10" s="17">
        <v>0.37472280514075801</v>
      </c>
      <c r="T10" s="17">
        <v>0.45045474403893299</v>
      </c>
      <c r="U10" s="17">
        <v>0.343363991420924</v>
      </c>
      <c r="V10" s="17">
        <v>0.34390996868975898</v>
      </c>
      <c r="W10" s="17">
        <v>0.37949864856451998</v>
      </c>
      <c r="X10" s="17">
        <v>0.35282616912195902</v>
      </c>
      <c r="Y10" s="17">
        <v>0.36891874317300899</v>
      </c>
      <c r="Z10" s="17">
        <v>0.41153595872837001</v>
      </c>
      <c r="AA10" s="17">
        <v>0.328354636744846</v>
      </c>
      <c r="AB10" s="17"/>
      <c r="AC10" s="17">
        <v>0.416302088859758</v>
      </c>
      <c r="AD10" s="17">
        <v>0.3451590845143</v>
      </c>
      <c r="AE10" s="17">
        <v>0.43077999862189498</v>
      </c>
      <c r="AF10" s="17">
        <v>0.41461533476583801</v>
      </c>
      <c r="AG10" s="17">
        <v>0.30537181016548998</v>
      </c>
      <c r="AH10" s="17">
        <v>0.33736800598855998</v>
      </c>
      <c r="AI10" s="17">
        <v>0.31915992361963602</v>
      </c>
      <c r="AJ10" s="17">
        <v>0.45395833953099701</v>
      </c>
      <c r="AK10" s="17">
        <v>0.28978938757581302</v>
      </c>
      <c r="AL10" s="17">
        <v>0.41585006875425901</v>
      </c>
      <c r="AM10" s="17"/>
      <c r="AN10" s="17">
        <v>0.42791807900504603</v>
      </c>
      <c r="AO10" s="17">
        <v>0.30056887591220699</v>
      </c>
      <c r="AP10" s="17"/>
      <c r="AQ10" s="17">
        <v>0.41637311833604301</v>
      </c>
      <c r="AR10" s="17">
        <v>0.31975901749311197</v>
      </c>
      <c r="AS10" s="17"/>
      <c r="AT10" s="17">
        <v>0.39499309763576501</v>
      </c>
      <c r="AU10" s="17">
        <v>0.26967744764826601</v>
      </c>
      <c r="AV10" s="17"/>
      <c r="AW10" s="17">
        <v>0.349130611438213</v>
      </c>
      <c r="AX10" s="17">
        <v>0.40523907450730601</v>
      </c>
      <c r="AY10" s="17"/>
      <c r="AZ10" s="17">
        <v>0.41371715993236502</v>
      </c>
      <c r="BA10" s="17">
        <v>0.33480232091547701</v>
      </c>
    </row>
    <row r="11" spans="2:53" ht="43.5" x14ac:dyDescent="0.35">
      <c r="B11" s="18" t="s">
        <v>229</v>
      </c>
      <c r="C11" s="17">
        <v>0.30154269208128798</v>
      </c>
      <c r="D11" s="17">
        <v>0.27114101882095498</v>
      </c>
      <c r="E11" s="17">
        <v>0.33221565181906998</v>
      </c>
      <c r="F11" s="17"/>
      <c r="G11" s="17">
        <v>0.227499361190657</v>
      </c>
      <c r="H11" s="17">
        <v>0.161731955238997</v>
      </c>
      <c r="I11" s="17">
        <v>0.22257181900561601</v>
      </c>
      <c r="J11" s="17">
        <v>0.363191372103294</v>
      </c>
      <c r="K11" s="17">
        <v>0.46361644665742102</v>
      </c>
      <c r="L11" s="17">
        <v>0.53396330033524297</v>
      </c>
      <c r="M11" s="17"/>
      <c r="N11" s="17">
        <v>0.26035716919104201</v>
      </c>
      <c r="O11" s="17">
        <v>0.44082874586326298</v>
      </c>
      <c r="P11" s="17">
        <v>0.390563244040247</v>
      </c>
      <c r="Q11" s="17">
        <v>0.384280994894315</v>
      </c>
      <c r="R11" s="17"/>
      <c r="S11" s="17">
        <v>0.23304475425549701</v>
      </c>
      <c r="T11" s="17">
        <v>0.321106885808428</v>
      </c>
      <c r="U11" s="17">
        <v>0.38667143156725697</v>
      </c>
      <c r="V11" s="17">
        <v>0.32721412749928702</v>
      </c>
      <c r="W11" s="17">
        <v>0.247911049996314</v>
      </c>
      <c r="X11" s="17">
        <v>0.27095625693209302</v>
      </c>
      <c r="Y11" s="17">
        <v>0.33705532651286602</v>
      </c>
      <c r="Z11" s="17">
        <v>0.28349210318933099</v>
      </c>
      <c r="AA11" s="17">
        <v>0.31503487637035799</v>
      </c>
      <c r="AB11" s="17"/>
      <c r="AC11" s="17">
        <v>0.306085687641871</v>
      </c>
      <c r="AD11" s="17">
        <v>0.45095233939184198</v>
      </c>
      <c r="AE11" s="17">
        <v>0.198240559879373</v>
      </c>
      <c r="AF11" s="17">
        <v>0.21485566805648801</v>
      </c>
      <c r="AG11" s="17">
        <v>0.28374006161827803</v>
      </c>
      <c r="AH11" s="17">
        <v>0.24756355487190199</v>
      </c>
      <c r="AI11" s="17">
        <v>0.38749465458194099</v>
      </c>
      <c r="AJ11" s="17">
        <v>0.23111841980504799</v>
      </c>
      <c r="AK11" s="17">
        <v>0.188649932121328</v>
      </c>
      <c r="AL11" s="17">
        <v>0.31881572137056902</v>
      </c>
      <c r="AM11" s="17"/>
      <c r="AN11" s="17">
        <v>0.14397451974460901</v>
      </c>
      <c r="AO11" s="17">
        <v>0.50980335238054497</v>
      </c>
      <c r="AP11" s="17"/>
      <c r="AQ11" s="17">
        <v>0.18527123197607501</v>
      </c>
      <c r="AR11" s="17">
        <v>0.46652872034868897</v>
      </c>
      <c r="AS11" s="17"/>
      <c r="AT11" s="17">
        <v>0.27662565790596</v>
      </c>
      <c r="AU11" s="17">
        <v>0.42736206842839197</v>
      </c>
      <c r="AV11" s="17"/>
      <c r="AW11" s="17">
        <v>0.30661374215200599</v>
      </c>
      <c r="AX11" s="17">
        <v>0.29530171585559201</v>
      </c>
      <c r="AY11" s="17"/>
      <c r="AZ11" s="17">
        <v>0.12440299234419901</v>
      </c>
      <c r="BA11" s="17">
        <v>0.47449028976841201</v>
      </c>
    </row>
    <row r="12" spans="2:53" x14ac:dyDescent="0.35">
      <c r="B12" s="18" t="s">
        <v>69</v>
      </c>
      <c r="C12" s="19">
        <v>2.1501581872911901E-2</v>
      </c>
      <c r="D12" s="19">
        <v>2.00707953369525E-2</v>
      </c>
      <c r="E12" s="19">
        <v>2.2951712575480902E-2</v>
      </c>
      <c r="F12" s="19"/>
      <c r="G12" s="19">
        <v>2.6226107505241798E-2</v>
      </c>
      <c r="H12" s="19">
        <v>1.15222838966163E-2</v>
      </c>
      <c r="I12" s="19">
        <v>1.2299697967561401E-2</v>
      </c>
      <c r="J12" s="19">
        <v>1.53727991170914E-2</v>
      </c>
      <c r="K12" s="19">
        <v>4.1510449498794302E-2</v>
      </c>
      <c r="L12" s="19">
        <v>5.8581791309107803E-2</v>
      </c>
      <c r="M12" s="19"/>
      <c r="N12" s="19">
        <v>1.5646624394463099E-2</v>
      </c>
      <c r="O12" s="19">
        <v>4.8062227738927599E-2</v>
      </c>
      <c r="P12" s="19">
        <v>2.3148356546511799E-2</v>
      </c>
      <c r="Q12" s="19">
        <v>4.7284607350146501E-2</v>
      </c>
      <c r="R12" s="19"/>
      <c r="S12" s="19">
        <v>2.01129628563947E-2</v>
      </c>
      <c r="T12" s="19">
        <v>2.3211558776258499E-2</v>
      </c>
      <c r="U12" s="19">
        <v>3.0285441917542798E-2</v>
      </c>
      <c r="V12" s="19">
        <v>1.51790577025235E-2</v>
      </c>
      <c r="W12" s="19">
        <v>3.3515362882316699E-2</v>
      </c>
      <c r="X12" s="19">
        <v>2.74403648672795E-2</v>
      </c>
      <c r="Y12" s="19">
        <v>2.1351241729477999E-2</v>
      </c>
      <c r="Z12" s="19">
        <v>0</v>
      </c>
      <c r="AA12" s="19">
        <v>1.51955058770622E-2</v>
      </c>
      <c r="AB12" s="19"/>
      <c r="AC12" s="19">
        <v>1.1825556514465299E-2</v>
      </c>
      <c r="AD12" s="19">
        <v>8.9583269160076508E-3</v>
      </c>
      <c r="AE12" s="19">
        <v>2.3237725838118901E-2</v>
      </c>
      <c r="AF12" s="19">
        <v>1.3974893372812699E-2</v>
      </c>
      <c r="AG12" s="19">
        <v>2.9119664778783201E-2</v>
      </c>
      <c r="AH12" s="19">
        <v>6.4374825241827902E-2</v>
      </c>
      <c r="AI12" s="19">
        <v>2.01980289876466E-2</v>
      </c>
      <c r="AJ12" s="19">
        <v>0</v>
      </c>
      <c r="AK12" s="19">
        <v>2.1465054706799699E-2</v>
      </c>
      <c r="AL12" s="19">
        <v>2.69502852183644E-2</v>
      </c>
      <c r="AM12" s="19"/>
      <c r="AN12" s="19">
        <v>8.1240810851269402E-3</v>
      </c>
      <c r="AO12" s="19">
        <v>3.3117526729729299E-2</v>
      </c>
      <c r="AP12" s="19"/>
      <c r="AQ12" s="19">
        <v>1.18714292725105E-2</v>
      </c>
      <c r="AR12" s="19">
        <v>2.68983263119628E-2</v>
      </c>
      <c r="AS12" s="19"/>
      <c r="AT12" s="19">
        <v>1.44118857785111E-2</v>
      </c>
      <c r="AU12" s="19">
        <v>5.7914094929435202E-2</v>
      </c>
      <c r="AV12" s="19"/>
      <c r="AW12" s="19">
        <v>2.4380479493505001E-2</v>
      </c>
      <c r="AX12" s="19">
        <v>1.6482104506035399E-2</v>
      </c>
      <c r="AY12" s="19"/>
      <c r="AZ12" s="19">
        <v>1.09886674463069E-2</v>
      </c>
      <c r="BA12" s="19">
        <v>3.1765702775624099E-2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0.28090523527392203</v>
      </c>
      <c r="D9" s="17">
        <v>0.29041005621723198</v>
      </c>
      <c r="E9" s="17">
        <v>0.27111367848182</v>
      </c>
      <c r="F9" s="17"/>
      <c r="G9" s="17">
        <v>0.30139407565439602</v>
      </c>
      <c r="H9" s="17">
        <v>0.41617176582626197</v>
      </c>
      <c r="I9" s="17">
        <v>0.31269513463380899</v>
      </c>
      <c r="J9" s="17">
        <v>0.26257164259808602</v>
      </c>
      <c r="K9" s="17">
        <v>0.130644782672376</v>
      </c>
      <c r="L9" s="17">
        <v>0.117721492522389</v>
      </c>
      <c r="M9" s="17"/>
      <c r="N9" s="17">
        <v>0.30275016313263298</v>
      </c>
      <c r="O9" s="17">
        <v>0.20651138439028999</v>
      </c>
      <c r="P9" s="17">
        <v>0.23556205096994501</v>
      </c>
      <c r="Q9" s="17">
        <v>0.23479394832434</v>
      </c>
      <c r="R9" s="17"/>
      <c r="S9" s="17">
        <v>0.34972914498491497</v>
      </c>
      <c r="T9" s="17">
        <v>0.25076425912344702</v>
      </c>
      <c r="U9" s="17">
        <v>0.217206892196249</v>
      </c>
      <c r="V9" s="17">
        <v>0.22696095220729001</v>
      </c>
      <c r="W9" s="17">
        <v>0.31050727214018398</v>
      </c>
      <c r="X9" s="17">
        <v>0.23309270686170899</v>
      </c>
      <c r="Y9" s="17">
        <v>0.29418939952939199</v>
      </c>
      <c r="Z9" s="17">
        <v>0.384470831203724</v>
      </c>
      <c r="AA9" s="17">
        <v>0.29434184326655999</v>
      </c>
      <c r="AB9" s="17"/>
      <c r="AC9" s="17">
        <v>0.261466097623133</v>
      </c>
      <c r="AD9" s="17">
        <v>0.19952619753054099</v>
      </c>
      <c r="AE9" s="17">
        <v>0.30705049352049502</v>
      </c>
      <c r="AF9" s="17">
        <v>0.33349228591840202</v>
      </c>
      <c r="AG9" s="17">
        <v>0.42575196637109503</v>
      </c>
      <c r="AH9" s="17">
        <v>0.232598318439415</v>
      </c>
      <c r="AI9" s="17">
        <v>0.25531012489264099</v>
      </c>
      <c r="AJ9" s="17">
        <v>0.21363453756786799</v>
      </c>
      <c r="AK9" s="17">
        <v>0.33667202223572301</v>
      </c>
      <c r="AL9" s="17">
        <v>0.23406692201753199</v>
      </c>
      <c r="AM9" s="17"/>
      <c r="AN9" s="17">
        <v>0.381374187198737</v>
      </c>
      <c r="AO9" s="17">
        <v>0.153280267191749</v>
      </c>
      <c r="AP9" s="17"/>
      <c r="AQ9" s="17">
        <v>0.35453230224960403</v>
      </c>
      <c r="AR9" s="17">
        <v>0.18031535863276299</v>
      </c>
      <c r="AS9" s="17"/>
      <c r="AT9" s="17">
        <v>0.29399162067523099</v>
      </c>
      <c r="AU9" s="17">
        <v>0.21610797026210801</v>
      </c>
      <c r="AV9" s="17"/>
      <c r="AW9" s="17">
        <v>0.311488684303944</v>
      </c>
      <c r="AX9" s="17">
        <v>0.24528229591974501</v>
      </c>
      <c r="AY9" s="17"/>
      <c r="AZ9" s="17">
        <v>0.40609589202486002</v>
      </c>
      <c r="BA9" s="17">
        <v>0.15867727976714899</v>
      </c>
    </row>
    <row r="10" spans="2:53" ht="43.5" x14ac:dyDescent="0.35">
      <c r="B10" s="18" t="s">
        <v>228</v>
      </c>
      <c r="C10" s="17">
        <v>0.430358268808267</v>
      </c>
      <c r="D10" s="17">
        <v>0.45616557972681898</v>
      </c>
      <c r="E10" s="17">
        <v>0.404938135978889</v>
      </c>
      <c r="F10" s="17"/>
      <c r="G10" s="17">
        <v>0.47624689331230402</v>
      </c>
      <c r="H10" s="17">
        <v>0.41002584715252699</v>
      </c>
      <c r="I10" s="17">
        <v>0.47553181555833302</v>
      </c>
      <c r="J10" s="17">
        <v>0.43308426490430002</v>
      </c>
      <c r="K10" s="17">
        <v>0.37595869112833102</v>
      </c>
      <c r="L10" s="17">
        <v>0.39431541812482301</v>
      </c>
      <c r="M10" s="17"/>
      <c r="N10" s="17">
        <v>0.44795952630500402</v>
      </c>
      <c r="O10" s="17">
        <v>0.42029848711253598</v>
      </c>
      <c r="P10" s="17">
        <v>0.36545932883103699</v>
      </c>
      <c r="Q10" s="17">
        <v>0.35366365007317302</v>
      </c>
      <c r="R10" s="17"/>
      <c r="S10" s="17">
        <v>0.44556122803527098</v>
      </c>
      <c r="T10" s="17">
        <v>0.39774057218855102</v>
      </c>
      <c r="U10" s="17">
        <v>0.38628449008230298</v>
      </c>
      <c r="V10" s="17">
        <v>0.47618304325865102</v>
      </c>
      <c r="W10" s="17">
        <v>0.43714717798856301</v>
      </c>
      <c r="X10" s="17">
        <v>0.50374818196703397</v>
      </c>
      <c r="Y10" s="17">
        <v>0.41096733040375899</v>
      </c>
      <c r="Z10" s="17">
        <v>0.36755839599255402</v>
      </c>
      <c r="AA10" s="17">
        <v>0.42450636856158402</v>
      </c>
      <c r="AB10" s="17"/>
      <c r="AC10" s="17">
        <v>0.46919073931794297</v>
      </c>
      <c r="AD10" s="17">
        <v>0.385096293198045</v>
      </c>
      <c r="AE10" s="17">
        <v>0.47838663786297297</v>
      </c>
      <c r="AF10" s="17">
        <v>0.48461216556762798</v>
      </c>
      <c r="AG10" s="17">
        <v>0.43711565968270899</v>
      </c>
      <c r="AH10" s="17">
        <v>0.42487560657214402</v>
      </c>
      <c r="AI10" s="17">
        <v>0.40422377680521299</v>
      </c>
      <c r="AJ10" s="17">
        <v>0.49930757499528999</v>
      </c>
      <c r="AK10" s="17">
        <v>0.44664207028506903</v>
      </c>
      <c r="AL10" s="17">
        <v>0.38522225094490498</v>
      </c>
      <c r="AM10" s="17"/>
      <c r="AN10" s="17">
        <v>0.45694426526940601</v>
      </c>
      <c r="AO10" s="17">
        <v>0.38873792863699203</v>
      </c>
      <c r="AP10" s="17"/>
      <c r="AQ10" s="17">
        <v>0.44587431491281998</v>
      </c>
      <c r="AR10" s="17">
        <v>0.41181093456923301</v>
      </c>
      <c r="AS10" s="17"/>
      <c r="AT10" s="17">
        <v>0.44952354985112303</v>
      </c>
      <c r="AU10" s="17">
        <v>0.32067301627218903</v>
      </c>
      <c r="AV10" s="17"/>
      <c r="AW10" s="17">
        <v>0.39477899308924502</v>
      </c>
      <c r="AX10" s="17">
        <v>0.47497113165213101</v>
      </c>
      <c r="AY10" s="17"/>
      <c r="AZ10" s="17">
        <v>0.45308027780023602</v>
      </c>
      <c r="BA10" s="17">
        <v>0.40817398783896103</v>
      </c>
    </row>
    <row r="11" spans="2:53" ht="43.5" x14ac:dyDescent="0.35">
      <c r="B11" s="18" t="s">
        <v>229</v>
      </c>
      <c r="C11" s="17">
        <v>0.26588117922694698</v>
      </c>
      <c r="D11" s="17">
        <v>0.231812936224667</v>
      </c>
      <c r="E11" s="17">
        <v>0.299828417913231</v>
      </c>
      <c r="F11" s="17"/>
      <c r="G11" s="17">
        <v>0.176584349892801</v>
      </c>
      <c r="H11" s="17">
        <v>0.162283329611872</v>
      </c>
      <c r="I11" s="17">
        <v>0.19911659702930001</v>
      </c>
      <c r="J11" s="17">
        <v>0.28704846894998598</v>
      </c>
      <c r="K11" s="17">
        <v>0.458526081018378</v>
      </c>
      <c r="L11" s="17">
        <v>0.41815840033885399</v>
      </c>
      <c r="M11" s="17"/>
      <c r="N11" s="17">
        <v>0.232645947137856</v>
      </c>
      <c r="O11" s="17">
        <v>0.33160669621356098</v>
      </c>
      <c r="P11" s="17">
        <v>0.36898517083983701</v>
      </c>
      <c r="Q11" s="17">
        <v>0.35147125567271198</v>
      </c>
      <c r="R11" s="17"/>
      <c r="S11" s="17">
        <v>0.18693336421616999</v>
      </c>
      <c r="T11" s="17">
        <v>0.31087494177423203</v>
      </c>
      <c r="U11" s="17">
        <v>0.36882757694624102</v>
      </c>
      <c r="V11" s="17">
        <v>0.28362869856271899</v>
      </c>
      <c r="W11" s="17">
        <v>0.218830186988937</v>
      </c>
      <c r="X11" s="17">
        <v>0.23961731422788499</v>
      </c>
      <c r="Y11" s="17">
        <v>0.27772958204833298</v>
      </c>
      <c r="Z11" s="17">
        <v>0.23460786126036401</v>
      </c>
      <c r="AA11" s="17">
        <v>0.26931864925038601</v>
      </c>
      <c r="AB11" s="17"/>
      <c r="AC11" s="17">
        <v>0.23715904996713799</v>
      </c>
      <c r="AD11" s="17">
        <v>0.41537750927141398</v>
      </c>
      <c r="AE11" s="17">
        <v>0.19968694246541599</v>
      </c>
      <c r="AF11" s="17">
        <v>0.170314040535225</v>
      </c>
      <c r="AG11" s="17">
        <v>0.120724350419814</v>
      </c>
      <c r="AH11" s="17">
        <v>0.27815124974661298</v>
      </c>
      <c r="AI11" s="17">
        <v>0.32113863162385398</v>
      </c>
      <c r="AJ11" s="17">
        <v>0.28705788743684302</v>
      </c>
      <c r="AK11" s="17">
        <v>0.20381503247031099</v>
      </c>
      <c r="AL11" s="17">
        <v>0.36312845254586901</v>
      </c>
      <c r="AM11" s="17"/>
      <c r="AN11" s="17">
        <v>0.15491695011895401</v>
      </c>
      <c r="AO11" s="17">
        <v>0.42050456129535502</v>
      </c>
      <c r="AP11" s="17"/>
      <c r="AQ11" s="17">
        <v>0.18695710731720899</v>
      </c>
      <c r="AR11" s="17">
        <v>0.377577564321257</v>
      </c>
      <c r="AS11" s="17"/>
      <c r="AT11" s="17">
        <v>0.24388963152604001</v>
      </c>
      <c r="AU11" s="17">
        <v>0.39031514662691902</v>
      </c>
      <c r="AV11" s="17"/>
      <c r="AW11" s="17">
        <v>0.26849260240686801</v>
      </c>
      <c r="AX11" s="17">
        <v>0.26130428300141501</v>
      </c>
      <c r="AY11" s="17"/>
      <c r="AZ11" s="17">
        <v>0.13517655838180501</v>
      </c>
      <c r="BA11" s="17">
        <v>0.39349260803327402</v>
      </c>
    </row>
    <row r="12" spans="2:53" x14ac:dyDescent="0.35">
      <c r="B12" s="18" t="s">
        <v>69</v>
      </c>
      <c r="C12" s="19">
        <v>2.2855316690863301E-2</v>
      </c>
      <c r="D12" s="19">
        <v>2.1611427831282101E-2</v>
      </c>
      <c r="E12" s="19">
        <v>2.41197676260601E-2</v>
      </c>
      <c r="F12" s="19"/>
      <c r="G12" s="19">
        <v>4.5774681140499401E-2</v>
      </c>
      <c r="H12" s="19">
        <v>1.1519057409339201E-2</v>
      </c>
      <c r="I12" s="19">
        <v>1.26564527785578E-2</v>
      </c>
      <c r="J12" s="19">
        <v>1.72956235476272E-2</v>
      </c>
      <c r="K12" s="19">
        <v>3.4870445180914499E-2</v>
      </c>
      <c r="L12" s="19">
        <v>6.9804689013934301E-2</v>
      </c>
      <c r="M12" s="19"/>
      <c r="N12" s="19">
        <v>1.66443634245074E-2</v>
      </c>
      <c r="O12" s="19">
        <v>4.1583432283613199E-2</v>
      </c>
      <c r="P12" s="19">
        <v>2.9993449359180299E-2</v>
      </c>
      <c r="Q12" s="19">
        <v>6.0071145929774299E-2</v>
      </c>
      <c r="R12" s="19"/>
      <c r="S12" s="19">
        <v>1.7776262763644898E-2</v>
      </c>
      <c r="T12" s="19">
        <v>4.0620226913769798E-2</v>
      </c>
      <c r="U12" s="19">
        <v>2.7681040775207E-2</v>
      </c>
      <c r="V12" s="19">
        <v>1.3227305971339901E-2</v>
      </c>
      <c r="W12" s="19">
        <v>3.3515362882316699E-2</v>
      </c>
      <c r="X12" s="19">
        <v>2.3541796943371999E-2</v>
      </c>
      <c r="Y12" s="19">
        <v>1.7113688018515601E-2</v>
      </c>
      <c r="Z12" s="19">
        <v>1.3362911543357199E-2</v>
      </c>
      <c r="AA12" s="19">
        <v>1.1833138921469999E-2</v>
      </c>
      <c r="AB12" s="19"/>
      <c r="AC12" s="19">
        <v>3.2184113091785697E-2</v>
      </c>
      <c r="AD12" s="19">
        <v>0</v>
      </c>
      <c r="AE12" s="19">
        <v>1.48759261511159E-2</v>
      </c>
      <c r="AF12" s="19">
        <v>1.1581507978744601E-2</v>
      </c>
      <c r="AG12" s="19">
        <v>1.6408023526381901E-2</v>
      </c>
      <c r="AH12" s="19">
        <v>6.4374825241827902E-2</v>
      </c>
      <c r="AI12" s="19">
        <v>1.93274666782914E-2</v>
      </c>
      <c r="AJ12" s="19">
        <v>0</v>
      </c>
      <c r="AK12" s="19">
        <v>1.28708750088965E-2</v>
      </c>
      <c r="AL12" s="19">
        <v>1.7582374491694398E-2</v>
      </c>
      <c r="AM12" s="19"/>
      <c r="AN12" s="19">
        <v>6.7645974129026901E-3</v>
      </c>
      <c r="AO12" s="19">
        <v>3.7477242875903101E-2</v>
      </c>
      <c r="AP12" s="19"/>
      <c r="AQ12" s="19">
        <v>1.2636275520367401E-2</v>
      </c>
      <c r="AR12" s="19">
        <v>3.02961424767468E-2</v>
      </c>
      <c r="AS12" s="19"/>
      <c r="AT12" s="19">
        <v>1.25951979476055E-2</v>
      </c>
      <c r="AU12" s="19">
        <v>7.2903866838783304E-2</v>
      </c>
      <c r="AV12" s="19"/>
      <c r="AW12" s="19">
        <v>2.5239720199942799E-2</v>
      </c>
      <c r="AX12" s="19">
        <v>1.8442289426708801E-2</v>
      </c>
      <c r="AY12" s="19"/>
      <c r="AZ12" s="19">
        <v>5.6472717930985501E-3</v>
      </c>
      <c r="BA12" s="19">
        <v>3.9656124360616003E-2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0.43548296812277298</v>
      </c>
      <c r="D9" s="17">
        <v>0.44577156852411798</v>
      </c>
      <c r="E9" s="17">
        <v>0.42522594869131503</v>
      </c>
      <c r="F9" s="17"/>
      <c r="G9" s="17">
        <v>0.443964240402204</v>
      </c>
      <c r="H9" s="17">
        <v>0.58300978676469695</v>
      </c>
      <c r="I9" s="17">
        <v>0.43345875561818398</v>
      </c>
      <c r="J9" s="17">
        <v>0.42311500359046</v>
      </c>
      <c r="K9" s="17">
        <v>0.30987576955672602</v>
      </c>
      <c r="L9" s="17">
        <v>0.30167601160573898</v>
      </c>
      <c r="M9" s="17"/>
      <c r="N9" s="17">
        <v>0.49433201699474599</v>
      </c>
      <c r="O9" s="17">
        <v>0.23847521091107701</v>
      </c>
      <c r="P9" s="17">
        <v>0.30996504663226698</v>
      </c>
      <c r="Q9" s="17">
        <v>0.26973077195554901</v>
      </c>
      <c r="R9" s="17"/>
      <c r="S9" s="17">
        <v>0.51870825415849497</v>
      </c>
      <c r="T9" s="17">
        <v>0.39645559779018402</v>
      </c>
      <c r="U9" s="17">
        <v>0.43180938145762299</v>
      </c>
      <c r="V9" s="17">
        <v>0.39906093458131298</v>
      </c>
      <c r="W9" s="17">
        <v>0.44388446612058302</v>
      </c>
      <c r="X9" s="17">
        <v>0.407556505103079</v>
      </c>
      <c r="Y9" s="17">
        <v>0.42857143291223199</v>
      </c>
      <c r="Z9" s="17">
        <v>0.43301579212645303</v>
      </c>
      <c r="AA9" s="17">
        <v>0.43672862902798898</v>
      </c>
      <c r="AB9" s="17"/>
      <c r="AC9" s="17">
        <v>0.48284007874371798</v>
      </c>
      <c r="AD9" s="17">
        <v>0.25819995994776701</v>
      </c>
      <c r="AE9" s="17">
        <v>0.468937511865818</v>
      </c>
      <c r="AF9" s="17">
        <v>0.44341145371324397</v>
      </c>
      <c r="AG9" s="17">
        <v>0.48701754703984201</v>
      </c>
      <c r="AH9" s="17">
        <v>0.44433675037294901</v>
      </c>
      <c r="AI9" s="17">
        <v>0.407915854104694</v>
      </c>
      <c r="AJ9" s="17">
        <v>0.46362740026812299</v>
      </c>
      <c r="AK9" s="17">
        <v>0.63047217652362297</v>
      </c>
      <c r="AL9" s="17">
        <v>0.33049519681902501</v>
      </c>
      <c r="AM9" s="17"/>
      <c r="AN9" s="17">
        <v>0.54877527539938398</v>
      </c>
      <c r="AO9" s="17">
        <v>0.29112556427814201</v>
      </c>
      <c r="AP9" s="17"/>
      <c r="AQ9" s="17">
        <v>0.511184863993151</v>
      </c>
      <c r="AR9" s="17">
        <v>0.33804003552141798</v>
      </c>
      <c r="AS9" s="17"/>
      <c r="AT9" s="17">
        <v>0.45209359521057302</v>
      </c>
      <c r="AU9" s="17">
        <v>0.34310089178872</v>
      </c>
      <c r="AV9" s="17"/>
      <c r="AW9" s="17">
        <v>0.428107083503112</v>
      </c>
      <c r="AX9" s="17">
        <v>0.44457362395783001</v>
      </c>
      <c r="AY9" s="17"/>
      <c r="AZ9" s="17">
        <v>0.54707969119229405</v>
      </c>
      <c r="BA9" s="17">
        <v>0.326527238869113</v>
      </c>
    </row>
    <row r="10" spans="2:53" ht="43.5" x14ac:dyDescent="0.35">
      <c r="B10" s="18" t="s">
        <v>228</v>
      </c>
      <c r="C10" s="17">
        <v>0.38502944994159399</v>
      </c>
      <c r="D10" s="17">
        <v>0.397710573479583</v>
      </c>
      <c r="E10" s="17">
        <v>0.37215526737153598</v>
      </c>
      <c r="F10" s="17"/>
      <c r="G10" s="17">
        <v>0.34912114844402897</v>
      </c>
      <c r="H10" s="17">
        <v>0.33686549128457099</v>
      </c>
      <c r="I10" s="17">
        <v>0.43116853045722697</v>
      </c>
      <c r="J10" s="17">
        <v>0.364333510150814</v>
      </c>
      <c r="K10" s="17">
        <v>0.42620655040430699</v>
      </c>
      <c r="L10" s="17">
        <v>0.35689979420364598</v>
      </c>
      <c r="M10" s="17"/>
      <c r="N10" s="17">
        <v>0.36654759187858499</v>
      </c>
      <c r="O10" s="17">
        <v>0.49648299534850598</v>
      </c>
      <c r="P10" s="17">
        <v>0.38235774581882997</v>
      </c>
      <c r="Q10" s="17">
        <v>0.439326137343929</v>
      </c>
      <c r="R10" s="17"/>
      <c r="S10" s="17">
        <v>0.35576257468956801</v>
      </c>
      <c r="T10" s="17">
        <v>0.42843930718117201</v>
      </c>
      <c r="U10" s="17">
        <v>0.33313986688179398</v>
      </c>
      <c r="V10" s="17">
        <v>0.43259761343124897</v>
      </c>
      <c r="W10" s="17">
        <v>0.36619514446398699</v>
      </c>
      <c r="X10" s="17">
        <v>0.431699871500696</v>
      </c>
      <c r="Y10" s="17">
        <v>0.36875526416670901</v>
      </c>
      <c r="Z10" s="17">
        <v>0.38971682633152599</v>
      </c>
      <c r="AA10" s="17">
        <v>0.35486444968305902</v>
      </c>
      <c r="AB10" s="17"/>
      <c r="AC10" s="17">
        <v>0.40804546504081302</v>
      </c>
      <c r="AD10" s="17">
        <v>0.53158573812202903</v>
      </c>
      <c r="AE10" s="17">
        <v>0.36849513722509403</v>
      </c>
      <c r="AF10" s="17">
        <v>0.43586520421614799</v>
      </c>
      <c r="AG10" s="17">
        <v>0.40509117888011098</v>
      </c>
      <c r="AH10" s="17">
        <v>0.28705519648477601</v>
      </c>
      <c r="AI10" s="17">
        <v>0.39273823878055802</v>
      </c>
      <c r="AJ10" s="17">
        <v>0.38888137913575199</v>
      </c>
      <c r="AK10" s="17">
        <v>0.30610758064507598</v>
      </c>
      <c r="AL10" s="17">
        <v>0.40954630784748802</v>
      </c>
      <c r="AM10" s="17"/>
      <c r="AN10" s="17">
        <v>0.37245403545066702</v>
      </c>
      <c r="AO10" s="17">
        <v>0.39931010568581798</v>
      </c>
      <c r="AP10" s="17"/>
      <c r="AQ10" s="17">
        <v>0.37625955802115002</v>
      </c>
      <c r="AR10" s="17">
        <v>0.39388161693085399</v>
      </c>
      <c r="AS10" s="17"/>
      <c r="AT10" s="17">
        <v>0.39256386870990101</v>
      </c>
      <c r="AU10" s="17">
        <v>0.34727570720957002</v>
      </c>
      <c r="AV10" s="17"/>
      <c r="AW10" s="17">
        <v>0.368391989791993</v>
      </c>
      <c r="AX10" s="17">
        <v>0.406812911710348</v>
      </c>
      <c r="AY10" s="17"/>
      <c r="AZ10" s="17">
        <v>0.36258637310102099</v>
      </c>
      <c r="BA10" s="17">
        <v>0.40694139983224897</v>
      </c>
    </row>
    <row r="11" spans="2:53" ht="43.5" x14ac:dyDescent="0.35">
      <c r="B11" s="18" t="s">
        <v>229</v>
      </c>
      <c r="C11" s="17">
        <v>0.16181882813114901</v>
      </c>
      <c r="D11" s="17">
        <v>0.13953667285740501</v>
      </c>
      <c r="E11" s="17">
        <v>0.18424656554403401</v>
      </c>
      <c r="F11" s="17"/>
      <c r="G11" s="17">
        <v>0.16806596046456301</v>
      </c>
      <c r="H11" s="17">
        <v>7.1915218272625495E-2</v>
      </c>
      <c r="I11" s="17">
        <v>0.12294041179965</v>
      </c>
      <c r="J11" s="17">
        <v>0.19550116619987501</v>
      </c>
      <c r="K11" s="17">
        <v>0.24578726020362801</v>
      </c>
      <c r="L11" s="17">
        <v>0.29059348364231902</v>
      </c>
      <c r="M11" s="17"/>
      <c r="N11" s="17">
        <v>0.126267718323501</v>
      </c>
      <c r="O11" s="17">
        <v>0.22027968373117601</v>
      </c>
      <c r="P11" s="17">
        <v>0.28834615069632102</v>
      </c>
      <c r="Q11" s="17">
        <v>0.26813820793488802</v>
      </c>
      <c r="R11" s="17"/>
      <c r="S11" s="17">
        <v>0.10929093133135601</v>
      </c>
      <c r="T11" s="17">
        <v>0.155393040803497</v>
      </c>
      <c r="U11" s="17">
        <v>0.21238503890403901</v>
      </c>
      <c r="V11" s="17">
        <v>0.149403876264252</v>
      </c>
      <c r="W11" s="17">
        <v>0.15197052437213299</v>
      </c>
      <c r="X11" s="17">
        <v>0.14312487179955</v>
      </c>
      <c r="Y11" s="17">
        <v>0.189797168828435</v>
      </c>
      <c r="Z11" s="17">
        <v>0.17726738154202101</v>
      </c>
      <c r="AA11" s="17">
        <v>0.19993614947815799</v>
      </c>
      <c r="AB11" s="17"/>
      <c r="AC11" s="17">
        <v>0.100524481102077</v>
      </c>
      <c r="AD11" s="17">
        <v>0.21021430193020499</v>
      </c>
      <c r="AE11" s="17">
        <v>0.14563761317798399</v>
      </c>
      <c r="AF11" s="17">
        <v>0.111602381572346</v>
      </c>
      <c r="AG11" s="17">
        <v>0.10789127408004701</v>
      </c>
      <c r="AH11" s="17">
        <v>0.193772987302262</v>
      </c>
      <c r="AI11" s="17">
        <v>0.17601603782762701</v>
      </c>
      <c r="AJ11" s="17">
        <v>0.14749122059612399</v>
      </c>
      <c r="AK11" s="17">
        <v>3.7492331826153899E-2</v>
      </c>
      <c r="AL11" s="17">
        <v>0.25995849533348703</v>
      </c>
      <c r="AM11" s="17"/>
      <c r="AN11" s="17">
        <v>7.1676410392216006E-2</v>
      </c>
      <c r="AO11" s="17">
        <v>0.28226916893594001</v>
      </c>
      <c r="AP11" s="17"/>
      <c r="AQ11" s="17">
        <v>0.10367126075976001</v>
      </c>
      <c r="AR11" s="17">
        <v>0.24609684449411001</v>
      </c>
      <c r="AS11" s="17"/>
      <c r="AT11" s="17">
        <v>0.14432556048089201</v>
      </c>
      <c r="AU11" s="17">
        <v>0.26140107310223798</v>
      </c>
      <c r="AV11" s="17"/>
      <c r="AW11" s="17">
        <v>0.18012169747891801</v>
      </c>
      <c r="AX11" s="17">
        <v>0.139956009474868</v>
      </c>
      <c r="AY11" s="17"/>
      <c r="AZ11" s="17">
        <v>8.3291584673705996E-2</v>
      </c>
      <c r="BA11" s="17">
        <v>0.23848768400656101</v>
      </c>
    </row>
    <row r="12" spans="2:53" x14ac:dyDescent="0.35">
      <c r="B12" s="18" t="s">
        <v>69</v>
      </c>
      <c r="C12" s="19">
        <v>1.76687538044842E-2</v>
      </c>
      <c r="D12" s="19">
        <v>1.69811851388935E-2</v>
      </c>
      <c r="E12" s="19">
        <v>1.83722183931153E-2</v>
      </c>
      <c r="F12" s="19"/>
      <c r="G12" s="19">
        <v>3.8848650689204497E-2</v>
      </c>
      <c r="H12" s="19">
        <v>8.2095036781059203E-3</v>
      </c>
      <c r="I12" s="19">
        <v>1.24323021249389E-2</v>
      </c>
      <c r="J12" s="19">
        <v>1.70503200588503E-2</v>
      </c>
      <c r="K12" s="19">
        <v>1.81304198353383E-2</v>
      </c>
      <c r="L12" s="19">
        <v>5.0830710548295702E-2</v>
      </c>
      <c r="M12" s="19"/>
      <c r="N12" s="19">
        <v>1.28526728031678E-2</v>
      </c>
      <c r="O12" s="19">
        <v>4.4762110009240699E-2</v>
      </c>
      <c r="P12" s="19">
        <v>1.9331056852581699E-2</v>
      </c>
      <c r="Q12" s="19">
        <v>2.28048827656336E-2</v>
      </c>
      <c r="R12" s="19"/>
      <c r="S12" s="19">
        <v>1.62382398205809E-2</v>
      </c>
      <c r="T12" s="19">
        <v>1.97120542251467E-2</v>
      </c>
      <c r="U12" s="19">
        <v>2.2665712756543901E-2</v>
      </c>
      <c r="V12" s="19">
        <v>1.8937575723186599E-2</v>
      </c>
      <c r="W12" s="19">
        <v>3.7949865043297303E-2</v>
      </c>
      <c r="X12" s="19">
        <v>1.7618751596674701E-2</v>
      </c>
      <c r="Y12" s="19">
        <v>1.2876134092624799E-2</v>
      </c>
      <c r="Z12" s="19">
        <v>0</v>
      </c>
      <c r="AA12" s="19">
        <v>8.4707718107946903E-3</v>
      </c>
      <c r="AB12" s="19"/>
      <c r="AC12" s="19">
        <v>8.5899751133920992E-3</v>
      </c>
      <c r="AD12" s="19">
        <v>0</v>
      </c>
      <c r="AE12" s="19">
        <v>1.69297377311045E-2</v>
      </c>
      <c r="AF12" s="19">
        <v>9.1209604982623507E-3</v>
      </c>
      <c r="AG12" s="19">
        <v>0</v>
      </c>
      <c r="AH12" s="19">
        <v>7.4835065840013301E-2</v>
      </c>
      <c r="AI12" s="19">
        <v>2.33298692871209E-2</v>
      </c>
      <c r="AJ12" s="19">
        <v>0</v>
      </c>
      <c r="AK12" s="19">
        <v>2.5927911005146902E-2</v>
      </c>
      <c r="AL12" s="19">
        <v>0</v>
      </c>
      <c r="AM12" s="19"/>
      <c r="AN12" s="19">
        <v>7.0942787577328902E-3</v>
      </c>
      <c r="AO12" s="19">
        <v>2.72951611001E-2</v>
      </c>
      <c r="AP12" s="19"/>
      <c r="AQ12" s="19">
        <v>8.88431722593927E-3</v>
      </c>
      <c r="AR12" s="19">
        <v>2.19815030536172E-2</v>
      </c>
      <c r="AS12" s="19"/>
      <c r="AT12" s="19">
        <v>1.10169755986346E-2</v>
      </c>
      <c r="AU12" s="19">
        <v>4.8222327899471798E-2</v>
      </c>
      <c r="AV12" s="19"/>
      <c r="AW12" s="19">
        <v>2.33792292259766E-2</v>
      </c>
      <c r="AX12" s="19">
        <v>8.6574548569543601E-3</v>
      </c>
      <c r="AY12" s="19"/>
      <c r="AZ12" s="19">
        <v>7.0423510329792102E-3</v>
      </c>
      <c r="BA12" s="19">
        <v>2.8043677292077601E-2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H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4" t="s">
        <v>230</v>
      </c>
      <c r="E2" s="30"/>
      <c r="F2" s="30"/>
      <c r="G2" s="30"/>
      <c r="H2" s="30"/>
    </row>
    <row r="6" spans="2:8" ht="50" customHeight="1" x14ac:dyDescent="0.35">
      <c r="B6" s="20" t="s">
        <v>14</v>
      </c>
      <c r="C6" s="20" t="s">
        <v>180</v>
      </c>
      <c r="D6" s="20" t="s">
        <v>181</v>
      </c>
      <c r="E6" s="20" t="s">
        <v>182</v>
      </c>
      <c r="F6" s="20" t="s">
        <v>183</v>
      </c>
      <c r="G6" s="20" t="s">
        <v>184</v>
      </c>
    </row>
    <row r="7" spans="2:8" ht="43.5" x14ac:dyDescent="0.35">
      <c r="B7" s="18" t="s">
        <v>227</v>
      </c>
      <c r="C7" s="17">
        <v>0.355843560630766</v>
      </c>
      <c r="D7" s="17">
        <v>0.27483216342289901</v>
      </c>
      <c r="E7" s="17">
        <v>0.26081096143851701</v>
      </c>
      <c r="F7" s="17">
        <v>0.31072420882171897</v>
      </c>
      <c r="G7" s="17">
        <v>0.262235795092507</v>
      </c>
    </row>
    <row r="8" spans="2:8" ht="43.5" x14ac:dyDescent="0.35">
      <c r="B8" s="18" t="s">
        <v>228</v>
      </c>
      <c r="C8" s="17">
        <v>0.41445527937094301</v>
      </c>
      <c r="D8" s="17">
        <v>0.337239665051006</v>
      </c>
      <c r="E8" s="17">
        <v>0.33956891165717801</v>
      </c>
      <c r="F8" s="17">
        <v>0.37844139818977701</v>
      </c>
      <c r="G8" s="17">
        <v>0.354578163829668</v>
      </c>
    </row>
    <row r="9" spans="2:8" ht="43.5" x14ac:dyDescent="0.35">
      <c r="B9" s="18" t="s">
        <v>229</v>
      </c>
      <c r="C9" s="17">
        <v>0.210343095395781</v>
      </c>
      <c r="D9" s="17">
        <v>0.365660638534059</v>
      </c>
      <c r="E9" s="17">
        <v>0.38147483192274301</v>
      </c>
      <c r="F9" s="17">
        <v>0.28842958799829099</v>
      </c>
      <c r="G9" s="17">
        <v>0.35987979360702299</v>
      </c>
    </row>
    <row r="10" spans="2:8" x14ac:dyDescent="0.35">
      <c r="B10" s="18" t="s">
        <v>69</v>
      </c>
      <c r="C10" s="17">
        <v>1.9358064602510199E-2</v>
      </c>
      <c r="D10" s="17">
        <v>2.22675329920368E-2</v>
      </c>
      <c r="E10" s="17">
        <v>1.81452949815623E-2</v>
      </c>
      <c r="F10" s="17">
        <v>2.2404804990212902E-2</v>
      </c>
      <c r="G10" s="17">
        <v>2.3306247470802E-2</v>
      </c>
    </row>
    <row r="11" spans="2:8" x14ac:dyDescent="0.35">
      <c r="B11" s="16"/>
      <c r="C11" s="16"/>
      <c r="D11" s="16"/>
      <c r="E11" s="16"/>
      <c r="F11" s="16"/>
      <c r="G11" s="16"/>
    </row>
    <row r="12" spans="2:8" x14ac:dyDescent="0.35">
      <c r="B12" t="s">
        <v>73</v>
      </c>
    </row>
    <row r="13" spans="2:8" x14ac:dyDescent="0.35">
      <c r="B13" t="s">
        <v>74</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0.355843560630766</v>
      </c>
      <c r="D9" s="17">
        <v>0.35752795085267097</v>
      </c>
      <c r="E9" s="17">
        <v>0.353579646345002</v>
      </c>
      <c r="F9" s="17"/>
      <c r="G9" s="17">
        <v>0.41655724092950602</v>
      </c>
      <c r="H9" s="17">
        <v>0.42683496401807303</v>
      </c>
      <c r="I9" s="17">
        <v>0.38508851559511897</v>
      </c>
      <c r="J9" s="17">
        <v>0.35042315509826999</v>
      </c>
      <c r="K9" s="17">
        <v>0.25921965234370697</v>
      </c>
      <c r="L9" s="17">
        <v>0.21500678742042401</v>
      </c>
      <c r="M9" s="17"/>
      <c r="N9" s="17">
        <v>0.383919363792737</v>
      </c>
      <c r="O9" s="17">
        <v>0.31617905141980501</v>
      </c>
      <c r="P9" s="17">
        <v>0.27869183223507299</v>
      </c>
      <c r="Q9" s="17">
        <v>0.19046518683395899</v>
      </c>
      <c r="R9" s="17"/>
      <c r="S9" s="17">
        <v>0.41746342403994702</v>
      </c>
      <c r="T9" s="17">
        <v>0.32637953508925499</v>
      </c>
      <c r="U9" s="17">
        <v>0.27497990459465599</v>
      </c>
      <c r="V9" s="17">
        <v>0.33082765011519499</v>
      </c>
      <c r="W9" s="17">
        <v>0.457872230505737</v>
      </c>
      <c r="X9" s="17">
        <v>0.32148723832662801</v>
      </c>
      <c r="Y9" s="17">
        <v>0.33045380989547302</v>
      </c>
      <c r="Z9" s="17">
        <v>0.447396575559388</v>
      </c>
      <c r="AA9" s="17">
        <v>0.33979865156404399</v>
      </c>
      <c r="AB9" s="17"/>
      <c r="AC9" s="17">
        <v>0.34819340032531798</v>
      </c>
      <c r="AD9" s="17">
        <v>0.25424536333828701</v>
      </c>
      <c r="AE9" s="17">
        <v>0.47635026187530299</v>
      </c>
      <c r="AF9" s="17">
        <v>0.41818809930848999</v>
      </c>
      <c r="AG9" s="17">
        <v>0.30107814421818402</v>
      </c>
      <c r="AH9" s="17">
        <v>0.37594841963800801</v>
      </c>
      <c r="AI9" s="17">
        <v>0.34310215843387099</v>
      </c>
      <c r="AJ9" s="17">
        <v>0.270739493863699</v>
      </c>
      <c r="AK9" s="17">
        <v>0.357966795213981</v>
      </c>
      <c r="AL9" s="17">
        <v>0.29422024926190499</v>
      </c>
      <c r="AM9" s="17"/>
      <c r="AN9" s="17">
        <v>0.40678756483348899</v>
      </c>
      <c r="AO9" s="17">
        <v>0.29170356942717701</v>
      </c>
      <c r="AP9" s="17"/>
      <c r="AQ9" s="17">
        <v>0.39737124231238502</v>
      </c>
      <c r="AR9" s="17">
        <v>0.304938427304701</v>
      </c>
      <c r="AS9" s="17"/>
      <c r="AT9" s="17">
        <v>0.36984754743327403</v>
      </c>
      <c r="AU9" s="17">
        <v>0.28321464570271498</v>
      </c>
      <c r="AV9" s="17"/>
      <c r="AW9" s="17">
        <v>0.36645163986408802</v>
      </c>
      <c r="AX9" s="17">
        <v>0.34397025169068102</v>
      </c>
      <c r="AY9" s="17"/>
      <c r="AZ9" s="17">
        <v>0.44074497391511103</v>
      </c>
      <c r="BA9" s="17">
        <v>0.27295138293394</v>
      </c>
    </row>
    <row r="10" spans="2:53" ht="43.5" x14ac:dyDescent="0.35">
      <c r="B10" s="18" t="s">
        <v>228</v>
      </c>
      <c r="C10" s="17">
        <v>0.41445527937094301</v>
      </c>
      <c r="D10" s="17">
        <v>0.42999228426698599</v>
      </c>
      <c r="E10" s="17">
        <v>0.39929114505399399</v>
      </c>
      <c r="F10" s="17"/>
      <c r="G10" s="17">
        <v>0.39295702826613299</v>
      </c>
      <c r="H10" s="17">
        <v>0.38912547948034898</v>
      </c>
      <c r="I10" s="17">
        <v>0.45502618639780901</v>
      </c>
      <c r="J10" s="17">
        <v>0.39676693300802202</v>
      </c>
      <c r="K10" s="17">
        <v>0.43177924578714999</v>
      </c>
      <c r="L10" s="17">
        <v>0.37056746076094599</v>
      </c>
      <c r="M10" s="17"/>
      <c r="N10" s="17">
        <v>0.41533061587041398</v>
      </c>
      <c r="O10" s="17">
        <v>0.38657502907445401</v>
      </c>
      <c r="P10" s="17">
        <v>0.434950935968696</v>
      </c>
      <c r="Q10" s="17">
        <v>0.432594784514577</v>
      </c>
      <c r="R10" s="17"/>
      <c r="S10" s="17">
        <v>0.39850319506854498</v>
      </c>
      <c r="T10" s="17">
        <v>0.40668754124085599</v>
      </c>
      <c r="U10" s="17">
        <v>0.44242046651762401</v>
      </c>
      <c r="V10" s="17">
        <v>0.44221139447527702</v>
      </c>
      <c r="W10" s="17">
        <v>0.33429830596891702</v>
      </c>
      <c r="X10" s="17">
        <v>0.46446171649333901</v>
      </c>
      <c r="Y10" s="17">
        <v>0.430608468898588</v>
      </c>
      <c r="Z10" s="17">
        <v>0.37178650685755099</v>
      </c>
      <c r="AA10" s="17">
        <v>0.41952767216230202</v>
      </c>
      <c r="AB10" s="17"/>
      <c r="AC10" s="17">
        <v>0.47312879205123998</v>
      </c>
      <c r="AD10" s="17">
        <v>0.48070380604205698</v>
      </c>
      <c r="AE10" s="17">
        <v>0.336243887153654</v>
      </c>
      <c r="AF10" s="17">
        <v>0.41401639208102298</v>
      </c>
      <c r="AG10" s="17">
        <v>0.59219567641377502</v>
      </c>
      <c r="AH10" s="17">
        <v>0.39943030442674599</v>
      </c>
      <c r="AI10" s="17">
        <v>0.39388986426345302</v>
      </c>
      <c r="AJ10" s="17">
        <v>0.50711451548025899</v>
      </c>
      <c r="AK10" s="17">
        <v>0.41527077789917799</v>
      </c>
      <c r="AL10" s="17">
        <v>0.44505614204725402</v>
      </c>
      <c r="AM10" s="17"/>
      <c r="AN10" s="17">
        <v>0.42424413121313598</v>
      </c>
      <c r="AO10" s="17">
        <v>0.404352371077906</v>
      </c>
      <c r="AP10" s="17"/>
      <c r="AQ10" s="17">
        <v>0.42596063542111101</v>
      </c>
      <c r="AR10" s="17">
        <v>0.39361990370319899</v>
      </c>
      <c r="AS10" s="17"/>
      <c r="AT10" s="17">
        <v>0.42104668774771897</v>
      </c>
      <c r="AU10" s="17">
        <v>0.384193068961517</v>
      </c>
      <c r="AV10" s="17"/>
      <c r="AW10" s="17">
        <v>0.39875059760918002</v>
      </c>
      <c r="AX10" s="17">
        <v>0.43412202363288399</v>
      </c>
      <c r="AY10" s="17"/>
      <c r="AZ10" s="17">
        <v>0.40221560035468801</v>
      </c>
      <c r="BA10" s="17">
        <v>0.42640530009167699</v>
      </c>
    </row>
    <row r="11" spans="2:53" ht="43.5" x14ac:dyDescent="0.35">
      <c r="B11" s="18" t="s">
        <v>229</v>
      </c>
      <c r="C11" s="17">
        <v>0.210343095395781</v>
      </c>
      <c r="D11" s="17">
        <v>0.19713942845843299</v>
      </c>
      <c r="E11" s="17">
        <v>0.22373600013843301</v>
      </c>
      <c r="F11" s="17"/>
      <c r="G11" s="17">
        <v>0.163359158148698</v>
      </c>
      <c r="H11" s="17">
        <v>0.17372046570055699</v>
      </c>
      <c r="I11" s="17">
        <v>0.15145799940388299</v>
      </c>
      <c r="J11" s="17">
        <v>0.23075890499514001</v>
      </c>
      <c r="K11" s="17">
        <v>0.28066142706320801</v>
      </c>
      <c r="L11" s="17">
        <v>0.360274365418222</v>
      </c>
      <c r="M11" s="17"/>
      <c r="N11" s="17">
        <v>0.18906499613779401</v>
      </c>
      <c r="O11" s="17">
        <v>0.25349017442379401</v>
      </c>
      <c r="P11" s="17">
        <v>0.25819024870530299</v>
      </c>
      <c r="Q11" s="17">
        <v>0.31384306810947998</v>
      </c>
      <c r="R11" s="17"/>
      <c r="S11" s="17">
        <v>0.172409210464848</v>
      </c>
      <c r="T11" s="17">
        <v>0.242614100162972</v>
      </c>
      <c r="U11" s="17">
        <v>0.25993391656700099</v>
      </c>
      <c r="V11" s="17">
        <v>0.211781896016802</v>
      </c>
      <c r="W11" s="17">
        <v>0.16314231247545899</v>
      </c>
      <c r="X11" s="17">
        <v>0.194407814044113</v>
      </c>
      <c r="Y11" s="17">
        <v>0.21538596844320301</v>
      </c>
      <c r="Z11" s="17">
        <v>0.16745400603970401</v>
      </c>
      <c r="AA11" s="17">
        <v>0.23556527157353399</v>
      </c>
      <c r="AB11" s="17"/>
      <c r="AC11" s="17">
        <v>0.172217502023429</v>
      </c>
      <c r="AD11" s="17">
        <v>0.22057753782412601</v>
      </c>
      <c r="AE11" s="17">
        <v>0.18126712180753701</v>
      </c>
      <c r="AF11" s="17">
        <v>0.156709405613044</v>
      </c>
      <c r="AG11" s="17">
        <v>0.106726179368041</v>
      </c>
      <c r="AH11" s="17">
        <v>0.15280562353965499</v>
      </c>
      <c r="AI11" s="17">
        <v>0.246949162094801</v>
      </c>
      <c r="AJ11" s="17">
        <v>0.22214599065604199</v>
      </c>
      <c r="AK11" s="17">
        <v>0.20102067626610501</v>
      </c>
      <c r="AL11" s="17">
        <v>0.23635102495895399</v>
      </c>
      <c r="AM11" s="17"/>
      <c r="AN11" s="17">
        <v>0.16225035043838801</v>
      </c>
      <c r="AO11" s="17">
        <v>0.27470991093184799</v>
      </c>
      <c r="AP11" s="17"/>
      <c r="AQ11" s="17">
        <v>0.165779560751255</v>
      </c>
      <c r="AR11" s="17">
        <v>0.27970275292503699</v>
      </c>
      <c r="AS11" s="17"/>
      <c r="AT11" s="17">
        <v>0.19822045560447299</v>
      </c>
      <c r="AU11" s="17">
        <v>0.28097555311519801</v>
      </c>
      <c r="AV11" s="17"/>
      <c r="AW11" s="17">
        <v>0.20862006116714499</v>
      </c>
      <c r="AX11" s="17">
        <v>0.212344468466902</v>
      </c>
      <c r="AY11" s="17"/>
      <c r="AZ11" s="17">
        <v>0.15007316679702901</v>
      </c>
      <c r="BA11" s="17">
        <v>0.26918670515349902</v>
      </c>
    </row>
    <row r="12" spans="2:53" x14ac:dyDescent="0.35">
      <c r="B12" s="18" t="s">
        <v>69</v>
      </c>
      <c r="C12" s="19">
        <v>1.9358064602510199E-2</v>
      </c>
      <c r="D12" s="19">
        <v>1.5340336421909699E-2</v>
      </c>
      <c r="E12" s="19">
        <v>2.3393208462571799E-2</v>
      </c>
      <c r="F12" s="19"/>
      <c r="G12" s="19">
        <v>2.7126572655662099E-2</v>
      </c>
      <c r="H12" s="19">
        <v>1.03190908010212E-2</v>
      </c>
      <c r="I12" s="19">
        <v>8.4272986031887192E-3</v>
      </c>
      <c r="J12" s="19">
        <v>2.2051006898567801E-2</v>
      </c>
      <c r="K12" s="19">
        <v>2.8339674805935099E-2</v>
      </c>
      <c r="L12" s="19">
        <v>5.4151386400408903E-2</v>
      </c>
      <c r="M12" s="19"/>
      <c r="N12" s="19">
        <v>1.1685024199054501E-2</v>
      </c>
      <c r="O12" s="19">
        <v>4.3755745081945997E-2</v>
      </c>
      <c r="P12" s="19">
        <v>2.8166983090927699E-2</v>
      </c>
      <c r="Q12" s="19">
        <v>6.3096960541983799E-2</v>
      </c>
      <c r="R12" s="19"/>
      <c r="S12" s="19">
        <v>1.1624170426660901E-2</v>
      </c>
      <c r="T12" s="19">
        <v>2.4318823506917098E-2</v>
      </c>
      <c r="U12" s="19">
        <v>2.2665712320718501E-2</v>
      </c>
      <c r="V12" s="19">
        <v>1.5179059392726501E-2</v>
      </c>
      <c r="W12" s="19">
        <v>4.4687151049887103E-2</v>
      </c>
      <c r="X12" s="19">
        <v>1.9643231135920199E-2</v>
      </c>
      <c r="Y12" s="19">
        <v>2.3551752762735901E-2</v>
      </c>
      <c r="Z12" s="19">
        <v>1.3362911543357199E-2</v>
      </c>
      <c r="AA12" s="19">
        <v>5.1084047001194299E-3</v>
      </c>
      <c r="AB12" s="19"/>
      <c r="AC12" s="19">
        <v>6.4603056000124403E-3</v>
      </c>
      <c r="AD12" s="19">
        <v>4.4473292795530903E-2</v>
      </c>
      <c r="AE12" s="19">
        <v>6.1387291635065398E-3</v>
      </c>
      <c r="AF12" s="19">
        <v>1.10861029974427E-2</v>
      </c>
      <c r="AG12" s="19">
        <v>0</v>
      </c>
      <c r="AH12" s="19">
        <v>7.1815652395591095E-2</v>
      </c>
      <c r="AI12" s="19">
        <v>1.60588152078757E-2</v>
      </c>
      <c r="AJ12" s="19">
        <v>0</v>
      </c>
      <c r="AK12" s="19">
        <v>2.57417506207357E-2</v>
      </c>
      <c r="AL12" s="19">
        <v>2.4372583731887699E-2</v>
      </c>
      <c r="AM12" s="19"/>
      <c r="AN12" s="19">
        <v>6.7179535149869398E-3</v>
      </c>
      <c r="AO12" s="19">
        <v>2.92341485630691E-2</v>
      </c>
      <c r="AP12" s="19"/>
      <c r="AQ12" s="19">
        <v>1.08885615152493E-2</v>
      </c>
      <c r="AR12" s="19">
        <v>2.17389160670628E-2</v>
      </c>
      <c r="AS12" s="19"/>
      <c r="AT12" s="19">
        <v>1.08853092145339E-2</v>
      </c>
      <c r="AU12" s="19">
        <v>5.1616732220569603E-2</v>
      </c>
      <c r="AV12" s="19"/>
      <c r="AW12" s="19">
        <v>2.61777013595864E-2</v>
      </c>
      <c r="AX12" s="19">
        <v>9.5632562095336205E-3</v>
      </c>
      <c r="AY12" s="19"/>
      <c r="AZ12" s="19">
        <v>6.9662589331723904E-3</v>
      </c>
      <c r="BA12" s="19">
        <v>3.1456611820883502E-2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239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0.27483216342289901</v>
      </c>
      <c r="D9" s="17">
        <v>0.28931219599452701</v>
      </c>
      <c r="E9" s="17">
        <v>0.26059938757984102</v>
      </c>
      <c r="F9" s="17"/>
      <c r="G9" s="17">
        <v>0.33078365464028803</v>
      </c>
      <c r="H9" s="17">
        <v>0.406602149472024</v>
      </c>
      <c r="I9" s="17">
        <v>0.33569231124114002</v>
      </c>
      <c r="J9" s="17">
        <v>0.228790884807031</v>
      </c>
      <c r="K9" s="17">
        <v>0.12494599465942099</v>
      </c>
      <c r="L9" s="17">
        <v>7.3149565505960606E-2</v>
      </c>
      <c r="M9" s="17"/>
      <c r="N9" s="17">
        <v>0.29341709810088001</v>
      </c>
      <c r="O9" s="17">
        <v>0.22801485742730501</v>
      </c>
      <c r="P9" s="17">
        <v>0.25619472030325802</v>
      </c>
      <c r="Q9" s="17">
        <v>0.12396382536650501</v>
      </c>
      <c r="R9" s="17"/>
      <c r="S9" s="17">
        <v>0.32112739078353802</v>
      </c>
      <c r="T9" s="17">
        <v>0.23295627980668801</v>
      </c>
      <c r="U9" s="17">
        <v>0.24247701362725399</v>
      </c>
      <c r="V9" s="17">
        <v>0.25702909779792898</v>
      </c>
      <c r="W9" s="17">
        <v>0.31246792489319503</v>
      </c>
      <c r="X9" s="17">
        <v>0.23481640832469799</v>
      </c>
      <c r="Y9" s="17">
        <v>0.29198889015344098</v>
      </c>
      <c r="Z9" s="17">
        <v>0.331697761169014</v>
      </c>
      <c r="AA9" s="17">
        <v>0.27914633627909102</v>
      </c>
      <c r="AB9" s="17"/>
      <c r="AC9" s="17">
        <v>0.20639213749652899</v>
      </c>
      <c r="AD9" s="17">
        <v>0.15657575689482101</v>
      </c>
      <c r="AE9" s="17">
        <v>0.30253563637585601</v>
      </c>
      <c r="AF9" s="17">
        <v>0.357392470237128</v>
      </c>
      <c r="AG9" s="17">
        <v>0.26216217223027699</v>
      </c>
      <c r="AH9" s="17">
        <v>0.27253431512626802</v>
      </c>
      <c r="AI9" s="17">
        <v>0.26567685373670002</v>
      </c>
      <c r="AJ9" s="17">
        <v>0.25819067815415198</v>
      </c>
      <c r="AK9" s="17">
        <v>0.40573685543471899</v>
      </c>
      <c r="AL9" s="17">
        <v>0.20593446626649101</v>
      </c>
      <c r="AM9" s="17"/>
      <c r="AN9" s="17">
        <v>0.36528922918846901</v>
      </c>
      <c r="AO9" s="17">
        <v>0.16177414366349799</v>
      </c>
      <c r="AP9" s="17"/>
      <c r="AQ9" s="17">
        <v>0.33989688910858501</v>
      </c>
      <c r="AR9" s="17">
        <v>0.19022350560978701</v>
      </c>
      <c r="AS9" s="17"/>
      <c r="AT9" s="17">
        <v>0.29034815414180498</v>
      </c>
      <c r="AU9" s="17">
        <v>0.19079683097869499</v>
      </c>
      <c r="AV9" s="17"/>
      <c r="AW9" s="17">
        <v>0.276404445791537</v>
      </c>
      <c r="AX9" s="17">
        <v>0.272398802318433</v>
      </c>
      <c r="AY9" s="17"/>
      <c r="AZ9" s="17">
        <v>0.39069443462315401</v>
      </c>
      <c r="BA9" s="17">
        <v>0.161711832427651</v>
      </c>
    </row>
    <row r="10" spans="2:53" ht="43.5" x14ac:dyDescent="0.35">
      <c r="B10" s="18" t="s">
        <v>228</v>
      </c>
      <c r="C10" s="17">
        <v>0.337239665051006</v>
      </c>
      <c r="D10" s="17">
        <v>0.365930753729165</v>
      </c>
      <c r="E10" s="17">
        <v>0.30831252287592797</v>
      </c>
      <c r="F10" s="17"/>
      <c r="G10" s="17">
        <v>0.42541766682736099</v>
      </c>
      <c r="H10" s="17">
        <v>0.33927154955997602</v>
      </c>
      <c r="I10" s="17">
        <v>0.37387774443955801</v>
      </c>
      <c r="J10" s="17">
        <v>0.37514766552502599</v>
      </c>
      <c r="K10" s="17">
        <v>0.256137259515407</v>
      </c>
      <c r="L10" s="17">
        <v>0.190998237244106</v>
      </c>
      <c r="M10" s="17"/>
      <c r="N10" s="17">
        <v>0.34506215581501498</v>
      </c>
      <c r="O10" s="17">
        <v>0.32144413535268901</v>
      </c>
      <c r="P10" s="17">
        <v>0.30505858744664999</v>
      </c>
      <c r="Q10" s="17">
        <v>0.36216243456677999</v>
      </c>
      <c r="R10" s="17"/>
      <c r="S10" s="17">
        <v>0.31228261014662201</v>
      </c>
      <c r="T10" s="17">
        <v>0.307685892984989</v>
      </c>
      <c r="U10" s="17">
        <v>0.27459296090595597</v>
      </c>
      <c r="V10" s="17">
        <v>0.36646108259701499</v>
      </c>
      <c r="W10" s="17">
        <v>0.38623593834905701</v>
      </c>
      <c r="X10" s="17">
        <v>0.408007675057518</v>
      </c>
      <c r="Y10" s="17">
        <v>0.33452789856549597</v>
      </c>
      <c r="Z10" s="17">
        <v>0.34049328689868502</v>
      </c>
      <c r="AA10" s="17">
        <v>0.34005806891477602</v>
      </c>
      <c r="AB10" s="17"/>
      <c r="AC10" s="17">
        <v>0.334152427889508</v>
      </c>
      <c r="AD10" s="17">
        <v>0.37634070429577399</v>
      </c>
      <c r="AE10" s="17">
        <v>0.30760770862109599</v>
      </c>
      <c r="AF10" s="17">
        <v>0.42423958826059799</v>
      </c>
      <c r="AG10" s="17">
        <v>0.51752168192074599</v>
      </c>
      <c r="AH10" s="17">
        <v>0.32427123134041003</v>
      </c>
      <c r="AI10" s="17">
        <v>0.28250894821322903</v>
      </c>
      <c r="AJ10" s="17">
        <v>0.43482949089522999</v>
      </c>
      <c r="AK10" s="17">
        <v>0.39966232671143997</v>
      </c>
      <c r="AL10" s="17">
        <v>0.28149104805104802</v>
      </c>
      <c r="AM10" s="17"/>
      <c r="AN10" s="17">
        <v>0.40718395271538499</v>
      </c>
      <c r="AO10" s="17">
        <v>0.241957419064698</v>
      </c>
      <c r="AP10" s="17"/>
      <c r="AQ10" s="17">
        <v>0.39241784299853599</v>
      </c>
      <c r="AR10" s="17">
        <v>0.25991933932124001</v>
      </c>
      <c r="AS10" s="17"/>
      <c r="AT10" s="17">
        <v>0.355421110540107</v>
      </c>
      <c r="AU10" s="17">
        <v>0.24971973839348599</v>
      </c>
      <c r="AV10" s="17"/>
      <c r="AW10" s="17">
        <v>0.33968289335611901</v>
      </c>
      <c r="AX10" s="17">
        <v>0.33570690968275202</v>
      </c>
      <c r="AY10" s="17"/>
      <c r="AZ10" s="17">
        <v>0.40956998949854501</v>
      </c>
      <c r="BA10" s="17">
        <v>0.266621074911707</v>
      </c>
    </row>
    <row r="11" spans="2:53" ht="43.5" x14ac:dyDescent="0.35">
      <c r="B11" s="18" t="s">
        <v>229</v>
      </c>
      <c r="C11" s="17">
        <v>0.365660638534059</v>
      </c>
      <c r="D11" s="17">
        <v>0.32642372061576702</v>
      </c>
      <c r="E11" s="17">
        <v>0.40486631999709599</v>
      </c>
      <c r="F11" s="17"/>
      <c r="G11" s="17">
        <v>0.21930998782745401</v>
      </c>
      <c r="H11" s="17">
        <v>0.246098513802821</v>
      </c>
      <c r="I11" s="17">
        <v>0.27388788720138801</v>
      </c>
      <c r="J11" s="17">
        <v>0.36765652860688502</v>
      </c>
      <c r="K11" s="17">
        <v>0.58688380276018104</v>
      </c>
      <c r="L11" s="17">
        <v>0.69089263727597705</v>
      </c>
      <c r="M11" s="17"/>
      <c r="N11" s="17">
        <v>0.34579288548216303</v>
      </c>
      <c r="O11" s="17">
        <v>0.41019967820382103</v>
      </c>
      <c r="P11" s="17">
        <v>0.40211669746221401</v>
      </c>
      <c r="Q11" s="17">
        <v>0.467150881603488</v>
      </c>
      <c r="R11" s="17"/>
      <c r="S11" s="17">
        <v>0.34567835906375899</v>
      </c>
      <c r="T11" s="17">
        <v>0.42803999382185498</v>
      </c>
      <c r="U11" s="17">
        <v>0.45765991200373501</v>
      </c>
      <c r="V11" s="17">
        <v>0.35757224388186898</v>
      </c>
      <c r="W11" s="17">
        <v>0.25660898570786</v>
      </c>
      <c r="X11" s="17">
        <v>0.339557165021109</v>
      </c>
      <c r="Y11" s="17">
        <v>0.36704514423475099</v>
      </c>
      <c r="Z11" s="17">
        <v>0.30565052896563899</v>
      </c>
      <c r="AA11" s="17">
        <v>0.36721641829521801</v>
      </c>
      <c r="AB11" s="17"/>
      <c r="AC11" s="17">
        <v>0.44131658710806199</v>
      </c>
      <c r="AD11" s="17">
        <v>0.44105104718537402</v>
      </c>
      <c r="AE11" s="17">
        <v>0.37618995236753699</v>
      </c>
      <c r="AF11" s="17">
        <v>0.20460973236462701</v>
      </c>
      <c r="AG11" s="17">
        <v>0.203908122322596</v>
      </c>
      <c r="AH11" s="17">
        <v>0.33048765033850402</v>
      </c>
      <c r="AI11" s="17">
        <v>0.43064494839932099</v>
      </c>
      <c r="AJ11" s="17">
        <v>0.29789189633028501</v>
      </c>
      <c r="AK11" s="17">
        <v>0.15353494472244</v>
      </c>
      <c r="AL11" s="17">
        <v>0.48905582720250501</v>
      </c>
      <c r="AM11" s="17"/>
      <c r="AN11" s="17">
        <v>0.21592213777570199</v>
      </c>
      <c r="AO11" s="17">
        <v>0.56496320289048696</v>
      </c>
      <c r="AP11" s="17"/>
      <c r="AQ11" s="17">
        <v>0.25524952466209999</v>
      </c>
      <c r="AR11" s="17">
        <v>0.51787413617869305</v>
      </c>
      <c r="AS11" s="17"/>
      <c r="AT11" s="17">
        <v>0.33811442412507797</v>
      </c>
      <c r="AU11" s="17">
        <v>0.51137314752634</v>
      </c>
      <c r="AV11" s="17"/>
      <c r="AW11" s="17">
        <v>0.36000836438413703</v>
      </c>
      <c r="AX11" s="17">
        <v>0.37368570764063902</v>
      </c>
      <c r="AY11" s="17"/>
      <c r="AZ11" s="17">
        <v>0.1909990549625</v>
      </c>
      <c r="BA11" s="17">
        <v>0.53618876594854203</v>
      </c>
    </row>
    <row r="12" spans="2:53" x14ac:dyDescent="0.35">
      <c r="B12" s="18" t="s">
        <v>69</v>
      </c>
      <c r="C12" s="19">
        <v>2.22675329920368E-2</v>
      </c>
      <c r="D12" s="19">
        <v>1.83333296605405E-2</v>
      </c>
      <c r="E12" s="19">
        <v>2.62217695471356E-2</v>
      </c>
      <c r="F12" s="19"/>
      <c r="G12" s="19">
        <v>2.4488690704896399E-2</v>
      </c>
      <c r="H12" s="19">
        <v>8.0277871651780307E-3</v>
      </c>
      <c r="I12" s="19">
        <v>1.6542057117914E-2</v>
      </c>
      <c r="J12" s="19">
        <v>2.8404921061057398E-2</v>
      </c>
      <c r="K12" s="19">
        <v>3.2032943064991902E-2</v>
      </c>
      <c r="L12" s="19">
        <v>4.4959559973956301E-2</v>
      </c>
      <c r="M12" s="19"/>
      <c r="N12" s="19">
        <v>1.5727860601942398E-2</v>
      </c>
      <c r="O12" s="19">
        <v>4.0341329016184597E-2</v>
      </c>
      <c r="P12" s="19">
        <v>3.6629994787877401E-2</v>
      </c>
      <c r="Q12" s="19">
        <v>4.6722858463226401E-2</v>
      </c>
      <c r="R12" s="19"/>
      <c r="S12" s="19">
        <v>2.0911640006080399E-2</v>
      </c>
      <c r="T12" s="19">
        <v>3.1317833386467403E-2</v>
      </c>
      <c r="U12" s="19">
        <v>2.52701134630543E-2</v>
      </c>
      <c r="V12" s="19">
        <v>1.8937575723186599E-2</v>
      </c>
      <c r="W12" s="19">
        <v>4.4687151049887103E-2</v>
      </c>
      <c r="X12" s="19">
        <v>1.7618751596674701E-2</v>
      </c>
      <c r="Y12" s="19">
        <v>6.4380670463123797E-3</v>
      </c>
      <c r="Z12" s="19">
        <v>2.21584229666613E-2</v>
      </c>
      <c r="AA12" s="19">
        <v>1.3579176510914099E-2</v>
      </c>
      <c r="AB12" s="19"/>
      <c r="AC12" s="19">
        <v>1.8138847505900699E-2</v>
      </c>
      <c r="AD12" s="19">
        <v>2.6032491624031401E-2</v>
      </c>
      <c r="AE12" s="19">
        <v>1.3666702635511299E-2</v>
      </c>
      <c r="AF12" s="19">
        <v>1.37582091376464E-2</v>
      </c>
      <c r="AG12" s="19">
        <v>1.6408023526381901E-2</v>
      </c>
      <c r="AH12" s="19">
        <v>7.2706803194818204E-2</v>
      </c>
      <c r="AI12" s="19">
        <v>2.116924965075E-2</v>
      </c>
      <c r="AJ12" s="19">
        <v>9.0879346203323001E-3</v>
      </c>
      <c r="AK12" s="19">
        <v>4.1065873131401601E-2</v>
      </c>
      <c r="AL12" s="19">
        <v>2.3518658479955299E-2</v>
      </c>
      <c r="AM12" s="19"/>
      <c r="AN12" s="19">
        <v>1.1604680320444099E-2</v>
      </c>
      <c r="AO12" s="19">
        <v>3.1305234381317701E-2</v>
      </c>
      <c r="AP12" s="19"/>
      <c r="AQ12" s="19">
        <v>1.24357432307789E-2</v>
      </c>
      <c r="AR12" s="19">
        <v>3.1983018890280802E-2</v>
      </c>
      <c r="AS12" s="19"/>
      <c r="AT12" s="19">
        <v>1.6116311193009498E-2</v>
      </c>
      <c r="AU12" s="19">
        <v>4.8110283101478801E-2</v>
      </c>
      <c r="AV12" s="19"/>
      <c r="AW12" s="19">
        <v>2.3904296468206899E-2</v>
      </c>
      <c r="AX12" s="19">
        <v>1.8208580358175599E-2</v>
      </c>
      <c r="AY12" s="19"/>
      <c r="AZ12" s="19">
        <v>8.7365209158002093E-3</v>
      </c>
      <c r="BA12" s="19">
        <v>3.5478326712099703E-2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240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0.26081096143851701</v>
      </c>
      <c r="D9" s="17">
        <v>0.28371081922087599</v>
      </c>
      <c r="E9" s="17">
        <v>0.23814574615891301</v>
      </c>
      <c r="F9" s="17"/>
      <c r="G9" s="17">
        <v>0.36504605986368399</v>
      </c>
      <c r="H9" s="17">
        <v>0.358532877533911</v>
      </c>
      <c r="I9" s="17">
        <v>0.31163691762707901</v>
      </c>
      <c r="J9" s="17">
        <v>0.22206375012245599</v>
      </c>
      <c r="K9" s="17">
        <v>0.13032848504605399</v>
      </c>
      <c r="L9" s="17">
        <v>0.101562016090549</v>
      </c>
      <c r="M9" s="17"/>
      <c r="N9" s="17">
        <v>0.28169839375694899</v>
      </c>
      <c r="O9" s="17">
        <v>0.20330518095482999</v>
      </c>
      <c r="P9" s="17">
        <v>0.243455419374702</v>
      </c>
      <c r="Q9" s="17">
        <v>9.0670513920050197E-2</v>
      </c>
      <c r="R9" s="17"/>
      <c r="S9" s="17">
        <v>0.31178058867365099</v>
      </c>
      <c r="T9" s="17">
        <v>0.20163844754326099</v>
      </c>
      <c r="U9" s="17">
        <v>0.21180462005306</v>
      </c>
      <c r="V9" s="17">
        <v>0.30646977739193998</v>
      </c>
      <c r="W9" s="17">
        <v>0.26547798996557698</v>
      </c>
      <c r="X9" s="17">
        <v>0.28609934585395103</v>
      </c>
      <c r="Y9" s="17">
        <v>0.22133362726104899</v>
      </c>
      <c r="Z9" s="17">
        <v>0.31342816349844899</v>
      </c>
      <c r="AA9" s="17">
        <v>0.25722609729108498</v>
      </c>
      <c r="AB9" s="17"/>
      <c r="AC9" s="17">
        <v>0.20371836957060199</v>
      </c>
      <c r="AD9" s="17">
        <v>0.18245099498064299</v>
      </c>
      <c r="AE9" s="17">
        <v>0.25226926451288401</v>
      </c>
      <c r="AF9" s="17">
        <v>0.34304705007800002</v>
      </c>
      <c r="AG9" s="17">
        <v>0.40190223741642001</v>
      </c>
      <c r="AH9" s="17">
        <v>0.16277241180059701</v>
      </c>
      <c r="AI9" s="17">
        <v>0.25703547255322901</v>
      </c>
      <c r="AJ9" s="17">
        <v>0.22164073715593</v>
      </c>
      <c r="AK9" s="17">
        <v>0.43743846640704898</v>
      </c>
      <c r="AL9" s="17">
        <v>0.140652511275388</v>
      </c>
      <c r="AM9" s="17"/>
      <c r="AN9" s="17">
        <v>0.34636230447885802</v>
      </c>
      <c r="AO9" s="17">
        <v>0.14838629453657101</v>
      </c>
      <c r="AP9" s="17"/>
      <c r="AQ9" s="17">
        <v>0.31900374314730601</v>
      </c>
      <c r="AR9" s="17">
        <v>0.17909398250033001</v>
      </c>
      <c r="AS9" s="17"/>
      <c r="AT9" s="17">
        <v>0.27549609571316103</v>
      </c>
      <c r="AU9" s="17">
        <v>0.17233913938668999</v>
      </c>
      <c r="AV9" s="17"/>
      <c r="AW9" s="17">
        <v>0.27154014785957498</v>
      </c>
      <c r="AX9" s="17">
        <v>0.24722114697915401</v>
      </c>
      <c r="AY9" s="17"/>
      <c r="AZ9" s="17">
        <v>0.38634830877474902</v>
      </c>
      <c r="BA9" s="17">
        <v>0.13824451995736101</v>
      </c>
    </row>
    <row r="10" spans="2:53" ht="43.5" x14ac:dyDescent="0.35">
      <c r="B10" s="18" t="s">
        <v>228</v>
      </c>
      <c r="C10" s="17">
        <v>0.33956891165717801</v>
      </c>
      <c r="D10" s="17">
        <v>0.36761336924767601</v>
      </c>
      <c r="E10" s="17">
        <v>0.31129049609743598</v>
      </c>
      <c r="F10" s="17"/>
      <c r="G10" s="17">
        <v>0.33491699283880599</v>
      </c>
      <c r="H10" s="17">
        <v>0.38625015302879401</v>
      </c>
      <c r="I10" s="17">
        <v>0.39201311228821201</v>
      </c>
      <c r="J10" s="17">
        <v>0.35685790569561199</v>
      </c>
      <c r="K10" s="17">
        <v>0.22960969717624799</v>
      </c>
      <c r="L10" s="17">
        <v>0.18634924051950899</v>
      </c>
      <c r="M10" s="17"/>
      <c r="N10" s="17">
        <v>0.35333269172091902</v>
      </c>
      <c r="O10" s="17">
        <v>0.29999643584913699</v>
      </c>
      <c r="P10" s="17">
        <v>0.28571190316918599</v>
      </c>
      <c r="Q10" s="17">
        <v>0.380171367921248</v>
      </c>
      <c r="R10" s="17"/>
      <c r="S10" s="17">
        <v>0.34481842087404402</v>
      </c>
      <c r="T10" s="17">
        <v>0.35853806777558</v>
      </c>
      <c r="U10" s="17">
        <v>0.28761496618180998</v>
      </c>
      <c r="V10" s="17">
        <v>0.32302064239109102</v>
      </c>
      <c r="W10" s="17">
        <v>0.33694321954370798</v>
      </c>
      <c r="X10" s="17">
        <v>0.33910598345333598</v>
      </c>
      <c r="Y10" s="17">
        <v>0.324015747821081</v>
      </c>
      <c r="Z10" s="17">
        <v>0.41644264073116799</v>
      </c>
      <c r="AA10" s="17">
        <v>0.348269424278979</v>
      </c>
      <c r="AB10" s="17"/>
      <c r="AC10" s="17">
        <v>0.37516313843673998</v>
      </c>
      <c r="AD10" s="17">
        <v>0.301581750219022</v>
      </c>
      <c r="AE10" s="17">
        <v>0.38917590017725001</v>
      </c>
      <c r="AF10" s="17">
        <v>0.40161041727550401</v>
      </c>
      <c r="AG10" s="17">
        <v>0.31358067121989502</v>
      </c>
      <c r="AH10" s="17">
        <v>0.40128153965358199</v>
      </c>
      <c r="AI10" s="17">
        <v>0.26364129649930101</v>
      </c>
      <c r="AJ10" s="17">
        <v>0.47851309952844201</v>
      </c>
      <c r="AK10" s="17">
        <v>0.28091211725914</v>
      </c>
      <c r="AL10" s="17">
        <v>0.37396466105493698</v>
      </c>
      <c r="AM10" s="17"/>
      <c r="AN10" s="17">
        <v>0.41696260875566399</v>
      </c>
      <c r="AO10" s="17">
        <v>0.24403382794877401</v>
      </c>
      <c r="AP10" s="17"/>
      <c r="AQ10" s="17">
        <v>0.40348152949747002</v>
      </c>
      <c r="AR10" s="17">
        <v>0.25603811150797201</v>
      </c>
      <c r="AS10" s="17"/>
      <c r="AT10" s="17">
        <v>0.35374554875956898</v>
      </c>
      <c r="AU10" s="17">
        <v>0.27657696998564002</v>
      </c>
      <c r="AV10" s="17"/>
      <c r="AW10" s="17">
        <v>0.33979521890093101</v>
      </c>
      <c r="AX10" s="17">
        <v>0.34018479856747402</v>
      </c>
      <c r="AY10" s="17"/>
      <c r="AZ10" s="17">
        <v>0.41291000060030097</v>
      </c>
      <c r="BA10" s="17">
        <v>0.267963477283649</v>
      </c>
    </row>
    <row r="11" spans="2:53" ht="43.5" x14ac:dyDescent="0.35">
      <c r="B11" s="18" t="s">
        <v>229</v>
      </c>
      <c r="C11" s="17">
        <v>0.38147483192274301</v>
      </c>
      <c r="D11" s="17">
        <v>0.33286749799160398</v>
      </c>
      <c r="E11" s="17">
        <v>0.43006515669782303</v>
      </c>
      <c r="F11" s="17"/>
      <c r="G11" s="17">
        <v>0.28879657031853601</v>
      </c>
      <c r="H11" s="17">
        <v>0.247879408235709</v>
      </c>
      <c r="I11" s="17">
        <v>0.28519269659428897</v>
      </c>
      <c r="J11" s="17">
        <v>0.40284529295113503</v>
      </c>
      <c r="K11" s="17">
        <v>0.60596659145862197</v>
      </c>
      <c r="L11" s="17">
        <v>0.66510733454912196</v>
      </c>
      <c r="M11" s="17"/>
      <c r="N11" s="17">
        <v>0.352723071822725</v>
      </c>
      <c r="O11" s="17">
        <v>0.45221224965102402</v>
      </c>
      <c r="P11" s="17">
        <v>0.44808636498145898</v>
      </c>
      <c r="Q11" s="17">
        <v>0.49260046579470701</v>
      </c>
      <c r="R11" s="17"/>
      <c r="S11" s="17">
        <v>0.32790209688491301</v>
      </c>
      <c r="T11" s="17">
        <v>0.41780804581512698</v>
      </c>
      <c r="U11" s="17">
        <v>0.47531030030207599</v>
      </c>
      <c r="V11" s="17">
        <v>0.35728227424562897</v>
      </c>
      <c r="W11" s="17">
        <v>0.35732614160180898</v>
      </c>
      <c r="X11" s="17">
        <v>0.35125287386994197</v>
      </c>
      <c r="Y11" s="17">
        <v>0.448212557871557</v>
      </c>
      <c r="Z11" s="17">
        <v>0.27012919577038302</v>
      </c>
      <c r="AA11" s="17">
        <v>0.38267133950846599</v>
      </c>
      <c r="AB11" s="17"/>
      <c r="AC11" s="17">
        <v>0.41252851705233501</v>
      </c>
      <c r="AD11" s="17">
        <v>0.48993476317630402</v>
      </c>
      <c r="AE11" s="17">
        <v>0.346491483907091</v>
      </c>
      <c r="AF11" s="17">
        <v>0.24350149592049</v>
      </c>
      <c r="AG11" s="17">
        <v>0.28451709136368503</v>
      </c>
      <c r="AH11" s="17">
        <v>0.35678428628257303</v>
      </c>
      <c r="AI11" s="17">
        <v>0.46028647716669302</v>
      </c>
      <c r="AJ11" s="17">
        <v>0.29984616331562802</v>
      </c>
      <c r="AK11" s="17">
        <v>0.25513266207320301</v>
      </c>
      <c r="AL11" s="17">
        <v>0.46525144736622598</v>
      </c>
      <c r="AM11" s="17"/>
      <c r="AN11" s="17">
        <v>0.23013397586599901</v>
      </c>
      <c r="AO11" s="17">
        <v>0.579314447979839</v>
      </c>
      <c r="AP11" s="17"/>
      <c r="AQ11" s="17">
        <v>0.26663576433292002</v>
      </c>
      <c r="AR11" s="17">
        <v>0.54203969977546695</v>
      </c>
      <c r="AS11" s="17"/>
      <c r="AT11" s="17">
        <v>0.35905349375491402</v>
      </c>
      <c r="AU11" s="17">
        <v>0.50548087032060396</v>
      </c>
      <c r="AV11" s="17"/>
      <c r="AW11" s="17">
        <v>0.36677124947527801</v>
      </c>
      <c r="AX11" s="17">
        <v>0.40054072691187098</v>
      </c>
      <c r="AY11" s="17"/>
      <c r="AZ11" s="17">
        <v>0.194523233290925</v>
      </c>
      <c r="BA11" s="17">
        <v>0.56400212487361001</v>
      </c>
    </row>
    <row r="12" spans="2:53" x14ac:dyDescent="0.35">
      <c r="B12" s="18" t="s">
        <v>69</v>
      </c>
      <c r="C12" s="19">
        <v>1.81452949815623E-2</v>
      </c>
      <c r="D12" s="19">
        <v>1.58083135398451E-2</v>
      </c>
      <c r="E12" s="19">
        <v>2.0498601045828201E-2</v>
      </c>
      <c r="F12" s="19"/>
      <c r="G12" s="19">
        <v>1.1240376978974599E-2</v>
      </c>
      <c r="H12" s="19">
        <v>7.3375612015866903E-3</v>
      </c>
      <c r="I12" s="19">
        <v>1.11572734904202E-2</v>
      </c>
      <c r="J12" s="19">
        <v>1.8233051230797E-2</v>
      </c>
      <c r="K12" s="19">
        <v>3.4095226319076799E-2</v>
      </c>
      <c r="L12" s="19">
        <v>4.6981408840820298E-2</v>
      </c>
      <c r="M12" s="19"/>
      <c r="N12" s="19">
        <v>1.22458426994065E-2</v>
      </c>
      <c r="O12" s="19">
        <v>4.4486133545008598E-2</v>
      </c>
      <c r="P12" s="19">
        <v>2.2746312474653099E-2</v>
      </c>
      <c r="Q12" s="19">
        <v>3.6557652363994803E-2</v>
      </c>
      <c r="R12" s="19"/>
      <c r="S12" s="19">
        <v>1.54988935673918E-2</v>
      </c>
      <c r="T12" s="19">
        <v>2.2015438866031901E-2</v>
      </c>
      <c r="U12" s="19">
        <v>2.52701134630543E-2</v>
      </c>
      <c r="V12" s="19">
        <v>1.3227305971339901E-2</v>
      </c>
      <c r="W12" s="19">
        <v>4.0252648888906499E-2</v>
      </c>
      <c r="X12" s="19">
        <v>2.3541796822772201E-2</v>
      </c>
      <c r="Y12" s="19">
        <v>6.4380670463123797E-3</v>
      </c>
      <c r="Z12" s="19">
        <v>0</v>
      </c>
      <c r="AA12" s="19">
        <v>1.1833138921469999E-2</v>
      </c>
      <c r="AB12" s="19"/>
      <c r="AC12" s="19">
        <v>8.5899749403233801E-3</v>
      </c>
      <c r="AD12" s="19">
        <v>2.6032491624031401E-2</v>
      </c>
      <c r="AE12" s="19">
        <v>1.20633514027757E-2</v>
      </c>
      <c r="AF12" s="19">
        <v>1.1841036726006501E-2</v>
      </c>
      <c r="AG12" s="19">
        <v>0</v>
      </c>
      <c r="AH12" s="19">
        <v>7.9161762263248198E-2</v>
      </c>
      <c r="AI12" s="19">
        <v>1.9036753780777502E-2</v>
      </c>
      <c r="AJ12" s="19">
        <v>0</v>
      </c>
      <c r="AK12" s="19">
        <v>2.6516754260608202E-2</v>
      </c>
      <c r="AL12" s="19">
        <v>2.0131380303448802E-2</v>
      </c>
      <c r="AM12" s="19"/>
      <c r="AN12" s="19">
        <v>6.5411108994791502E-3</v>
      </c>
      <c r="AO12" s="19">
        <v>2.8265429534815999E-2</v>
      </c>
      <c r="AP12" s="19"/>
      <c r="AQ12" s="19">
        <v>1.08789630223042E-2</v>
      </c>
      <c r="AR12" s="19">
        <v>2.2828206216231401E-2</v>
      </c>
      <c r="AS12" s="19"/>
      <c r="AT12" s="19">
        <v>1.1704861772356001E-2</v>
      </c>
      <c r="AU12" s="19">
        <v>4.5603020307067102E-2</v>
      </c>
      <c r="AV12" s="19"/>
      <c r="AW12" s="19">
        <v>2.1893383764215901E-2</v>
      </c>
      <c r="AX12" s="19">
        <v>1.20533275415E-2</v>
      </c>
      <c r="AY12" s="19"/>
      <c r="AZ12" s="19">
        <v>6.2184573340255001E-3</v>
      </c>
      <c r="BA12" s="19">
        <v>2.9789877885379599E-2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241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0.31072420882171897</v>
      </c>
      <c r="D9" s="17">
        <v>0.31799322376934402</v>
      </c>
      <c r="E9" s="17">
        <v>0.30373474124983801</v>
      </c>
      <c r="F9" s="17"/>
      <c r="G9" s="17">
        <v>0.39084685571258398</v>
      </c>
      <c r="H9" s="17">
        <v>0.43558195281287998</v>
      </c>
      <c r="I9" s="17">
        <v>0.35038444331063401</v>
      </c>
      <c r="J9" s="17">
        <v>0.27048942791416197</v>
      </c>
      <c r="K9" s="17">
        <v>0.16407600923617299</v>
      </c>
      <c r="L9" s="17">
        <v>0.16673158911831801</v>
      </c>
      <c r="M9" s="17"/>
      <c r="N9" s="17">
        <v>0.33784121898104003</v>
      </c>
      <c r="O9" s="17">
        <v>0.23372016340263199</v>
      </c>
      <c r="P9" s="17">
        <v>0.25646439707957902</v>
      </c>
      <c r="Q9" s="17">
        <v>0.17942464706128899</v>
      </c>
      <c r="R9" s="17"/>
      <c r="S9" s="17">
        <v>0.39371113177539402</v>
      </c>
      <c r="T9" s="17">
        <v>0.26905859639698498</v>
      </c>
      <c r="U9" s="17">
        <v>0.27517337886066501</v>
      </c>
      <c r="V9" s="17">
        <v>0.33668291206955803</v>
      </c>
      <c r="W9" s="17">
        <v>0.31673136450774902</v>
      </c>
      <c r="X9" s="17">
        <v>0.27425325491935598</v>
      </c>
      <c r="Y9" s="17">
        <v>0.25572446935154203</v>
      </c>
      <c r="Z9" s="17">
        <v>0.291609029786844</v>
      </c>
      <c r="AA9" s="17">
        <v>0.33870115129461098</v>
      </c>
      <c r="AB9" s="17"/>
      <c r="AC9" s="17">
        <v>0.26132555952728997</v>
      </c>
      <c r="AD9" s="17">
        <v>0.21438903512763399</v>
      </c>
      <c r="AE9" s="17">
        <v>0.40452600010142198</v>
      </c>
      <c r="AF9" s="17">
        <v>0.38873251844087803</v>
      </c>
      <c r="AG9" s="17">
        <v>0.33603802766611401</v>
      </c>
      <c r="AH9" s="17">
        <v>0.30732771126728797</v>
      </c>
      <c r="AI9" s="17">
        <v>0.27914876117048798</v>
      </c>
      <c r="AJ9" s="17">
        <v>0.29143703664875997</v>
      </c>
      <c r="AK9" s="17">
        <v>0.3387741325841</v>
      </c>
      <c r="AL9" s="17">
        <v>0.22739387763451199</v>
      </c>
      <c r="AM9" s="17"/>
      <c r="AN9" s="17">
        <v>0.40446616787430001</v>
      </c>
      <c r="AO9" s="17">
        <v>0.19203728742119799</v>
      </c>
      <c r="AP9" s="17"/>
      <c r="AQ9" s="17">
        <v>0.37670420921967701</v>
      </c>
      <c r="AR9" s="17">
        <v>0.22056369485347799</v>
      </c>
      <c r="AS9" s="17"/>
      <c r="AT9" s="17">
        <v>0.32939815041666798</v>
      </c>
      <c r="AU9" s="17">
        <v>0.202600141426519</v>
      </c>
      <c r="AV9" s="17"/>
      <c r="AW9" s="17">
        <v>0.32236772435370398</v>
      </c>
      <c r="AX9" s="17">
        <v>0.29636237834315299</v>
      </c>
      <c r="AY9" s="17"/>
      <c r="AZ9" s="17">
        <v>0.43920628848203602</v>
      </c>
      <c r="BA9" s="17">
        <v>0.18528272362061801</v>
      </c>
    </row>
    <row r="10" spans="2:53" ht="43.5" x14ac:dyDescent="0.35">
      <c r="B10" s="18" t="s">
        <v>228</v>
      </c>
      <c r="C10" s="17">
        <v>0.37844139818977701</v>
      </c>
      <c r="D10" s="17">
        <v>0.399174993829925</v>
      </c>
      <c r="E10" s="17">
        <v>0.35714860925187197</v>
      </c>
      <c r="F10" s="17"/>
      <c r="G10" s="17">
        <v>0.43713458026636298</v>
      </c>
      <c r="H10" s="17">
        <v>0.37359475262312303</v>
      </c>
      <c r="I10" s="17">
        <v>0.40138798961691602</v>
      </c>
      <c r="J10" s="17">
        <v>0.37887972677871501</v>
      </c>
      <c r="K10" s="17">
        <v>0.36790214100421997</v>
      </c>
      <c r="L10" s="17">
        <v>0.29030473708323201</v>
      </c>
      <c r="M10" s="17"/>
      <c r="N10" s="17">
        <v>0.379352719593614</v>
      </c>
      <c r="O10" s="17">
        <v>0.40438805929041699</v>
      </c>
      <c r="P10" s="17">
        <v>0.371370691801713</v>
      </c>
      <c r="Q10" s="17">
        <v>0.35056512624555902</v>
      </c>
      <c r="R10" s="17"/>
      <c r="S10" s="17">
        <v>0.36173860638005101</v>
      </c>
      <c r="T10" s="17">
        <v>0.38994475223917602</v>
      </c>
      <c r="U10" s="17">
        <v>0.31548947945510503</v>
      </c>
      <c r="V10" s="17">
        <v>0.36617110682116399</v>
      </c>
      <c r="W10" s="17">
        <v>0.379669714953139</v>
      </c>
      <c r="X10" s="17">
        <v>0.45089192058644301</v>
      </c>
      <c r="Y10" s="17">
        <v>0.39230701901660803</v>
      </c>
      <c r="Z10" s="17">
        <v>0.424898870709981</v>
      </c>
      <c r="AA10" s="17">
        <v>0.35835652778063498</v>
      </c>
      <c r="AB10" s="17"/>
      <c r="AC10" s="17">
        <v>0.47256128547770798</v>
      </c>
      <c r="AD10" s="17">
        <v>0.35317012910457002</v>
      </c>
      <c r="AE10" s="17">
        <v>0.335325498044867</v>
      </c>
      <c r="AF10" s="17">
        <v>0.413339721438028</v>
      </c>
      <c r="AG10" s="17">
        <v>0.50378695666932005</v>
      </c>
      <c r="AH10" s="17">
        <v>0.339310844287527</v>
      </c>
      <c r="AI10" s="17">
        <v>0.35754822510506201</v>
      </c>
      <c r="AJ10" s="17">
        <v>0.49418580944012702</v>
      </c>
      <c r="AK10" s="17">
        <v>0.33170843833552099</v>
      </c>
      <c r="AL10" s="17">
        <v>0.38871876358898799</v>
      </c>
      <c r="AM10" s="17"/>
      <c r="AN10" s="17">
        <v>0.41080551169207702</v>
      </c>
      <c r="AO10" s="17">
        <v>0.33683189939438601</v>
      </c>
      <c r="AP10" s="17"/>
      <c r="AQ10" s="17">
        <v>0.41080581900396101</v>
      </c>
      <c r="AR10" s="17">
        <v>0.33843135257192603</v>
      </c>
      <c r="AS10" s="17"/>
      <c r="AT10" s="17">
        <v>0.39241646722592299</v>
      </c>
      <c r="AU10" s="17">
        <v>0.30505625067525799</v>
      </c>
      <c r="AV10" s="17"/>
      <c r="AW10" s="17">
        <v>0.365312396705889</v>
      </c>
      <c r="AX10" s="17">
        <v>0.395996981231652</v>
      </c>
      <c r="AY10" s="17"/>
      <c r="AZ10" s="17">
        <v>0.39231402090051498</v>
      </c>
      <c r="BA10" s="17">
        <v>0.36489707822647799</v>
      </c>
    </row>
    <row r="11" spans="2:53" ht="43.5" x14ac:dyDescent="0.35">
      <c r="B11" s="18" t="s">
        <v>229</v>
      </c>
      <c r="C11" s="17">
        <v>0.28842958799829099</v>
      </c>
      <c r="D11" s="17">
        <v>0.26207214300051201</v>
      </c>
      <c r="E11" s="17">
        <v>0.315046522158065</v>
      </c>
      <c r="F11" s="17"/>
      <c r="G11" s="17">
        <v>0.141229613808282</v>
      </c>
      <c r="H11" s="17">
        <v>0.18028305203403699</v>
      </c>
      <c r="I11" s="17">
        <v>0.232173152721003</v>
      </c>
      <c r="J11" s="17">
        <v>0.32510842861848099</v>
      </c>
      <c r="K11" s="17">
        <v>0.435162018173889</v>
      </c>
      <c r="L11" s="17">
        <v>0.498921309596499</v>
      </c>
      <c r="M11" s="17"/>
      <c r="N11" s="17">
        <v>0.268720152328143</v>
      </c>
      <c r="O11" s="17">
        <v>0.31767259565525002</v>
      </c>
      <c r="P11" s="17">
        <v>0.33702101136735702</v>
      </c>
      <c r="Q11" s="17">
        <v>0.39618631116501601</v>
      </c>
      <c r="R11" s="17"/>
      <c r="S11" s="17">
        <v>0.23138806870473499</v>
      </c>
      <c r="T11" s="17">
        <v>0.298073038146627</v>
      </c>
      <c r="U11" s="17">
        <v>0.38667142936351201</v>
      </c>
      <c r="V11" s="17">
        <v>0.283918675137939</v>
      </c>
      <c r="W11" s="17">
        <v>0.25217448351475702</v>
      </c>
      <c r="X11" s="17">
        <v>0.26113464094203298</v>
      </c>
      <c r="Y11" s="17">
        <v>0.34129289087457498</v>
      </c>
      <c r="Z11" s="17">
        <v>0.270129187959818</v>
      </c>
      <c r="AA11" s="17">
        <v>0.28774681497015098</v>
      </c>
      <c r="AB11" s="17"/>
      <c r="AC11" s="17">
        <v>0.23983828067416901</v>
      </c>
      <c r="AD11" s="17">
        <v>0.39745001722775702</v>
      </c>
      <c r="AE11" s="17">
        <v>0.24601418778455</v>
      </c>
      <c r="AF11" s="17">
        <v>0.18813390105434299</v>
      </c>
      <c r="AG11" s="17">
        <v>0.16017501566456599</v>
      </c>
      <c r="AH11" s="17">
        <v>0.26848207105831701</v>
      </c>
      <c r="AI11" s="17">
        <v>0.34630502958412401</v>
      </c>
      <c r="AJ11" s="17">
        <v>0.205805359430829</v>
      </c>
      <c r="AK11" s="17">
        <v>0.30358951866148998</v>
      </c>
      <c r="AL11" s="17">
        <v>0.36689335739551898</v>
      </c>
      <c r="AM11" s="17"/>
      <c r="AN11" s="17">
        <v>0.17591719754336699</v>
      </c>
      <c r="AO11" s="17">
        <v>0.43756183755482903</v>
      </c>
      <c r="AP11" s="17"/>
      <c r="AQ11" s="17">
        <v>0.19951751572850801</v>
      </c>
      <c r="AR11" s="17">
        <v>0.41015005204697702</v>
      </c>
      <c r="AS11" s="17"/>
      <c r="AT11" s="17">
        <v>0.26307236507160298</v>
      </c>
      <c r="AU11" s="17">
        <v>0.43398832035694601</v>
      </c>
      <c r="AV11" s="17"/>
      <c r="AW11" s="17">
        <v>0.28620342584943798</v>
      </c>
      <c r="AX11" s="17">
        <v>0.291255389722754</v>
      </c>
      <c r="AY11" s="17"/>
      <c r="AZ11" s="17">
        <v>0.16232580487316001</v>
      </c>
      <c r="BA11" s="17">
        <v>0.41154906027423399</v>
      </c>
    </row>
    <row r="12" spans="2:53" x14ac:dyDescent="0.35">
      <c r="B12" s="18" t="s">
        <v>69</v>
      </c>
      <c r="C12" s="19">
        <v>2.2404804990212902E-2</v>
      </c>
      <c r="D12" s="19">
        <v>2.07596394002189E-2</v>
      </c>
      <c r="E12" s="19">
        <v>2.4070127340224699E-2</v>
      </c>
      <c r="F12" s="19"/>
      <c r="G12" s="19">
        <v>3.0788950212771001E-2</v>
      </c>
      <c r="H12" s="19">
        <v>1.0540242529959901E-2</v>
      </c>
      <c r="I12" s="19">
        <v>1.6054414351446399E-2</v>
      </c>
      <c r="J12" s="19">
        <v>2.5522416688642101E-2</v>
      </c>
      <c r="K12" s="19">
        <v>3.2859831585717897E-2</v>
      </c>
      <c r="L12" s="19">
        <v>4.4042364201950103E-2</v>
      </c>
      <c r="M12" s="19"/>
      <c r="N12" s="19">
        <v>1.4085909097201799E-2</v>
      </c>
      <c r="O12" s="19">
        <v>4.4219181651700301E-2</v>
      </c>
      <c r="P12" s="19">
        <v>3.5143899751351598E-2</v>
      </c>
      <c r="Q12" s="19">
        <v>7.3823915528135498E-2</v>
      </c>
      <c r="R12" s="19"/>
      <c r="S12" s="19">
        <v>1.3162193139819299E-2</v>
      </c>
      <c r="T12" s="19">
        <v>4.2923613217211602E-2</v>
      </c>
      <c r="U12" s="19">
        <v>2.2665712320718501E-2</v>
      </c>
      <c r="V12" s="19">
        <v>1.3227305971339901E-2</v>
      </c>
      <c r="W12" s="19">
        <v>5.1424437024354598E-2</v>
      </c>
      <c r="X12" s="19">
        <v>1.37201835521675E-2</v>
      </c>
      <c r="Y12" s="19">
        <v>1.06756207572748E-2</v>
      </c>
      <c r="Z12" s="19">
        <v>1.3362911543357199E-2</v>
      </c>
      <c r="AA12" s="19">
        <v>1.51955059546037E-2</v>
      </c>
      <c r="AB12" s="19"/>
      <c r="AC12" s="19">
        <v>2.6274874320833801E-2</v>
      </c>
      <c r="AD12" s="19">
        <v>3.4990818540039E-2</v>
      </c>
      <c r="AE12" s="19">
        <v>1.4134314069161101E-2</v>
      </c>
      <c r="AF12" s="19">
        <v>9.7938590667516496E-3</v>
      </c>
      <c r="AG12" s="19">
        <v>0</v>
      </c>
      <c r="AH12" s="19">
        <v>8.4879373386867796E-2</v>
      </c>
      <c r="AI12" s="19">
        <v>1.69979841403258E-2</v>
      </c>
      <c r="AJ12" s="19">
        <v>8.5717944802835393E-3</v>
      </c>
      <c r="AK12" s="19">
        <v>2.5927910418889501E-2</v>
      </c>
      <c r="AL12" s="19">
        <v>1.6994001380980901E-2</v>
      </c>
      <c r="AM12" s="19"/>
      <c r="AN12" s="19">
        <v>8.81112289025591E-3</v>
      </c>
      <c r="AO12" s="19">
        <v>3.3568975629587702E-2</v>
      </c>
      <c r="AP12" s="19"/>
      <c r="AQ12" s="19">
        <v>1.2972456047853499E-2</v>
      </c>
      <c r="AR12" s="19">
        <v>3.0854900527619598E-2</v>
      </c>
      <c r="AS12" s="19"/>
      <c r="AT12" s="19">
        <v>1.51130172858057E-2</v>
      </c>
      <c r="AU12" s="19">
        <v>5.8355287541276599E-2</v>
      </c>
      <c r="AV12" s="19"/>
      <c r="AW12" s="19">
        <v>2.6116453090968699E-2</v>
      </c>
      <c r="AX12" s="19">
        <v>1.6385250702440401E-2</v>
      </c>
      <c r="AY12" s="19"/>
      <c r="AZ12" s="19">
        <v>6.1538857442886997E-3</v>
      </c>
      <c r="BA12" s="19">
        <v>3.8271137878670203E-2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A17"/>
  <sheetViews>
    <sheetView showGridLines="0" workbookViewId="0">
      <pane xSplit="2" topLeftCell="C1" activePane="topRight" state="frozen"/>
      <selection pane="topRight" activeCell="X11" sqref="X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242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227</v>
      </c>
      <c r="C9" s="17">
        <v>0.262235795092507</v>
      </c>
      <c r="D9" s="17">
        <v>0.278285747764767</v>
      </c>
      <c r="E9" s="17">
        <v>0.246421766680848</v>
      </c>
      <c r="F9" s="17"/>
      <c r="G9" s="17">
        <v>0.321196271407514</v>
      </c>
      <c r="H9" s="17">
        <v>0.37707719543832202</v>
      </c>
      <c r="I9" s="17">
        <v>0.32345830851284901</v>
      </c>
      <c r="J9" s="17">
        <v>0.22001486984257401</v>
      </c>
      <c r="K9" s="17">
        <v>0.116841245286831</v>
      </c>
      <c r="L9" s="17">
        <v>8.5517851203795195E-2</v>
      </c>
      <c r="M9" s="17"/>
      <c r="N9" s="17">
        <v>0.27926300555448003</v>
      </c>
      <c r="O9" s="17">
        <v>0.20338440086686799</v>
      </c>
      <c r="P9" s="17">
        <v>0.24244980234532201</v>
      </c>
      <c r="Q9" s="17">
        <v>0.172162441219847</v>
      </c>
      <c r="R9" s="17"/>
      <c r="S9" s="17">
        <v>0.30095509569135598</v>
      </c>
      <c r="T9" s="17">
        <v>0.17399783306157801</v>
      </c>
      <c r="U9" s="17">
        <v>0.28520403710173697</v>
      </c>
      <c r="V9" s="17">
        <v>0.25341556370693402</v>
      </c>
      <c r="W9" s="17">
        <v>0.281084281088264</v>
      </c>
      <c r="X9" s="17">
        <v>0.25086184749651103</v>
      </c>
      <c r="Y9" s="17">
        <v>0.25759804324383601</v>
      </c>
      <c r="Z9" s="17">
        <v>0.30006525239334603</v>
      </c>
      <c r="AA9" s="17">
        <v>0.29783391666352599</v>
      </c>
      <c r="AB9" s="17"/>
      <c r="AC9" s="17">
        <v>0.21208990790065299</v>
      </c>
      <c r="AD9" s="17">
        <v>0.17201529795718601</v>
      </c>
      <c r="AE9" s="17">
        <v>0.26917607315404102</v>
      </c>
      <c r="AF9" s="17">
        <v>0.35258068343451099</v>
      </c>
      <c r="AG9" s="17">
        <v>0.36351844397337102</v>
      </c>
      <c r="AH9" s="17">
        <v>0.28269710080668298</v>
      </c>
      <c r="AI9" s="17">
        <v>0.223357888781445</v>
      </c>
      <c r="AJ9" s="17">
        <v>0.25021738123988102</v>
      </c>
      <c r="AK9" s="17">
        <v>0.30582114162809498</v>
      </c>
      <c r="AL9" s="17">
        <v>0.17198024629223399</v>
      </c>
      <c r="AM9" s="17"/>
      <c r="AN9" s="17">
        <v>0.33335561563646698</v>
      </c>
      <c r="AO9" s="17">
        <v>0.172048939084191</v>
      </c>
      <c r="AP9" s="17"/>
      <c r="AQ9" s="17">
        <v>0.32492698985725099</v>
      </c>
      <c r="AR9" s="17">
        <v>0.17471915933323301</v>
      </c>
      <c r="AS9" s="17"/>
      <c r="AT9" s="17">
        <v>0.27727026968572699</v>
      </c>
      <c r="AU9" s="17">
        <v>0.17720627165205899</v>
      </c>
      <c r="AV9" s="17"/>
      <c r="AW9" s="17">
        <v>0.27143826651842601</v>
      </c>
      <c r="AX9" s="17">
        <v>0.25104527059121001</v>
      </c>
      <c r="AY9" s="17"/>
      <c r="AZ9" s="17">
        <v>0.37304341349417403</v>
      </c>
      <c r="BA9" s="17">
        <v>0.15405049593911099</v>
      </c>
    </row>
    <row r="10" spans="2:53" ht="43.5" x14ac:dyDescent="0.35">
      <c r="B10" s="18" t="s">
        <v>228</v>
      </c>
      <c r="C10" s="17">
        <v>0.354578163829668</v>
      </c>
      <c r="D10" s="17">
        <v>0.390200355508807</v>
      </c>
      <c r="E10" s="17">
        <v>0.31927497380083603</v>
      </c>
      <c r="F10" s="17"/>
      <c r="G10" s="17">
        <v>0.36212767037507698</v>
      </c>
      <c r="H10" s="17">
        <v>0.37470993654750601</v>
      </c>
      <c r="I10" s="17">
        <v>0.41254985059252602</v>
      </c>
      <c r="J10" s="17">
        <v>0.37835661542321197</v>
      </c>
      <c r="K10" s="17">
        <v>0.27977389645226097</v>
      </c>
      <c r="L10" s="17">
        <v>0.160352923849757</v>
      </c>
      <c r="M10" s="17"/>
      <c r="N10" s="17">
        <v>0.37049172936795999</v>
      </c>
      <c r="O10" s="17">
        <v>0.32407848781274301</v>
      </c>
      <c r="P10" s="17">
        <v>0.30247628378572899</v>
      </c>
      <c r="Q10" s="17">
        <v>0.33958835015919198</v>
      </c>
      <c r="R10" s="17"/>
      <c r="S10" s="17">
        <v>0.35097051327124101</v>
      </c>
      <c r="T10" s="17">
        <v>0.37545856625116603</v>
      </c>
      <c r="U10" s="17">
        <v>0.209200221574914</v>
      </c>
      <c r="V10" s="17">
        <v>0.40780477557553302</v>
      </c>
      <c r="W10" s="17">
        <v>0.34137772316447101</v>
      </c>
      <c r="X10" s="17">
        <v>0.383864321720434</v>
      </c>
      <c r="Y10" s="17">
        <v>0.37772079025291799</v>
      </c>
      <c r="Z10" s="17">
        <v>0.38548871002735802</v>
      </c>
      <c r="AA10" s="17">
        <v>0.35674019818186198</v>
      </c>
      <c r="AB10" s="17"/>
      <c r="AC10" s="17">
        <v>0.424436375182556</v>
      </c>
      <c r="AD10" s="17">
        <v>0.353288856822146</v>
      </c>
      <c r="AE10" s="17">
        <v>0.324422076459779</v>
      </c>
      <c r="AF10" s="17">
        <v>0.40796297979399199</v>
      </c>
      <c r="AG10" s="17">
        <v>0.40238914980254598</v>
      </c>
      <c r="AH10" s="17">
        <v>0.40412864142772897</v>
      </c>
      <c r="AI10" s="17">
        <v>0.30448817137369799</v>
      </c>
      <c r="AJ10" s="17">
        <v>0.44921282824855302</v>
      </c>
      <c r="AK10" s="17">
        <v>0.37397503500337698</v>
      </c>
      <c r="AL10" s="17">
        <v>0.36367789188273503</v>
      </c>
      <c r="AM10" s="17"/>
      <c r="AN10" s="17">
        <v>0.42756457508038498</v>
      </c>
      <c r="AO10" s="17">
        <v>0.26042832494177298</v>
      </c>
      <c r="AP10" s="17"/>
      <c r="AQ10" s="17">
        <v>0.402453212633059</v>
      </c>
      <c r="AR10" s="17">
        <v>0.28815672402329501</v>
      </c>
      <c r="AS10" s="17"/>
      <c r="AT10" s="17">
        <v>0.37244494140519901</v>
      </c>
      <c r="AU10" s="17">
        <v>0.26220748577040798</v>
      </c>
      <c r="AV10" s="17"/>
      <c r="AW10" s="17">
        <v>0.35377053760418697</v>
      </c>
      <c r="AX10" s="17">
        <v>0.35599795826082398</v>
      </c>
      <c r="AY10" s="17"/>
      <c r="AZ10" s="17">
        <v>0.42131791190916301</v>
      </c>
      <c r="BA10" s="17">
        <v>0.289417846194921</v>
      </c>
    </row>
    <row r="11" spans="2:53" ht="43.5" x14ac:dyDescent="0.35">
      <c r="B11" s="18" t="s">
        <v>229</v>
      </c>
      <c r="C11" s="17">
        <v>0.35987979360702299</v>
      </c>
      <c r="D11" s="17">
        <v>0.31201225325503201</v>
      </c>
      <c r="E11" s="17">
        <v>0.40717144032877101</v>
      </c>
      <c r="F11" s="17"/>
      <c r="G11" s="17">
        <v>0.28478891886096902</v>
      </c>
      <c r="H11" s="17">
        <v>0.237710304789581</v>
      </c>
      <c r="I11" s="17">
        <v>0.24903830256724099</v>
      </c>
      <c r="J11" s="17">
        <v>0.37109185882483597</v>
      </c>
      <c r="K11" s="17">
        <v>0.57351778081661398</v>
      </c>
      <c r="L11" s="17">
        <v>0.70364913714004196</v>
      </c>
      <c r="M11" s="17"/>
      <c r="N11" s="17">
        <v>0.33529872294888402</v>
      </c>
      <c r="O11" s="17">
        <v>0.42805097777538098</v>
      </c>
      <c r="P11" s="17">
        <v>0.414002378739596</v>
      </c>
      <c r="Q11" s="17">
        <v>0.425152248078977</v>
      </c>
      <c r="R11" s="17"/>
      <c r="S11" s="17">
        <v>0.33183615144672701</v>
      </c>
      <c r="T11" s="17">
        <v>0.423832535805232</v>
      </c>
      <c r="U11" s="17">
        <v>0.48032562786029398</v>
      </c>
      <c r="V11" s="17">
        <v>0.31232504708464998</v>
      </c>
      <c r="W11" s="17">
        <v>0.33054806161378197</v>
      </c>
      <c r="X11" s="17">
        <v>0.34563060188418998</v>
      </c>
      <c r="Y11" s="17">
        <v>0.34976799203500902</v>
      </c>
      <c r="Z11" s="17">
        <v>0.27892470306927802</v>
      </c>
      <c r="AA11" s="17">
        <v>0.33359274631068297</v>
      </c>
      <c r="AB11" s="17"/>
      <c r="AC11" s="17">
        <v>0.343976969693847</v>
      </c>
      <c r="AD11" s="17">
        <v>0.43121582939151698</v>
      </c>
      <c r="AE11" s="17">
        <v>0.39226753631701999</v>
      </c>
      <c r="AF11" s="17">
        <v>0.21812092201567401</v>
      </c>
      <c r="AG11" s="17">
        <v>0.21768438269770199</v>
      </c>
      <c r="AH11" s="17">
        <v>0.24879943252375999</v>
      </c>
      <c r="AI11" s="17">
        <v>0.45394368855359302</v>
      </c>
      <c r="AJ11" s="17">
        <v>0.30056979051156602</v>
      </c>
      <c r="AK11" s="17">
        <v>0.30487970085786198</v>
      </c>
      <c r="AL11" s="17">
        <v>0.43353764615221002</v>
      </c>
      <c r="AM11" s="17"/>
      <c r="AN11" s="17">
        <v>0.22775199032250301</v>
      </c>
      <c r="AO11" s="17">
        <v>0.53701283144494805</v>
      </c>
      <c r="AP11" s="17"/>
      <c r="AQ11" s="17">
        <v>0.256888785276214</v>
      </c>
      <c r="AR11" s="17">
        <v>0.50796273114650303</v>
      </c>
      <c r="AS11" s="17"/>
      <c r="AT11" s="17">
        <v>0.33139002087274499</v>
      </c>
      <c r="AU11" s="17">
        <v>0.522075325743249</v>
      </c>
      <c r="AV11" s="17"/>
      <c r="AW11" s="17">
        <v>0.35054418011128502</v>
      </c>
      <c r="AX11" s="17">
        <v>0.37231640255884302</v>
      </c>
      <c r="AY11" s="17"/>
      <c r="AZ11" s="17">
        <v>0.19238482596251899</v>
      </c>
      <c r="BA11" s="17">
        <v>0.52341090674424395</v>
      </c>
    </row>
    <row r="12" spans="2:53" x14ac:dyDescent="0.35">
      <c r="B12" s="18" t="s">
        <v>69</v>
      </c>
      <c r="C12" s="19">
        <v>2.3306247470802E-2</v>
      </c>
      <c r="D12" s="19">
        <v>1.9501643471393298E-2</v>
      </c>
      <c r="E12" s="19">
        <v>2.7131819189545301E-2</v>
      </c>
      <c r="F12" s="19"/>
      <c r="G12" s="19">
        <v>3.1887139356440497E-2</v>
      </c>
      <c r="H12" s="19">
        <v>1.05025632245911E-2</v>
      </c>
      <c r="I12" s="19">
        <v>1.49535383273839E-2</v>
      </c>
      <c r="J12" s="19">
        <v>3.0536655909377299E-2</v>
      </c>
      <c r="K12" s="19">
        <v>2.9867077444293899E-2</v>
      </c>
      <c r="L12" s="19">
        <v>5.0480087806405401E-2</v>
      </c>
      <c r="M12" s="19"/>
      <c r="N12" s="19">
        <v>1.49465421286762E-2</v>
      </c>
      <c r="O12" s="19">
        <v>4.4486133545008598E-2</v>
      </c>
      <c r="P12" s="19">
        <v>4.1071535129353298E-2</v>
      </c>
      <c r="Q12" s="19">
        <v>6.3096960541983799E-2</v>
      </c>
      <c r="R12" s="19"/>
      <c r="S12" s="19">
        <v>1.62382395906755E-2</v>
      </c>
      <c r="T12" s="19">
        <v>2.67110648820236E-2</v>
      </c>
      <c r="U12" s="19">
        <v>2.52701134630543E-2</v>
      </c>
      <c r="V12" s="19">
        <v>2.6454613632882699E-2</v>
      </c>
      <c r="W12" s="19">
        <v>4.6989934133482403E-2</v>
      </c>
      <c r="X12" s="19">
        <v>1.9643228898864801E-2</v>
      </c>
      <c r="Y12" s="19">
        <v>1.49131744682372E-2</v>
      </c>
      <c r="Z12" s="19">
        <v>3.5521334510018501E-2</v>
      </c>
      <c r="AA12" s="19">
        <v>1.1833138843928399E-2</v>
      </c>
      <c r="AB12" s="19"/>
      <c r="AC12" s="19">
        <v>1.9496747222943901E-2</v>
      </c>
      <c r="AD12" s="19">
        <v>4.3480015829150301E-2</v>
      </c>
      <c r="AE12" s="19">
        <v>1.4134314069161101E-2</v>
      </c>
      <c r="AF12" s="19">
        <v>2.1335414755823099E-2</v>
      </c>
      <c r="AG12" s="19">
        <v>1.6408023526381901E-2</v>
      </c>
      <c r="AH12" s="19">
        <v>6.4374825241827902E-2</v>
      </c>
      <c r="AI12" s="19">
        <v>1.8210251291263801E-2</v>
      </c>
      <c r="AJ12" s="19">
        <v>0</v>
      </c>
      <c r="AK12" s="19">
        <v>1.5324122510665899E-2</v>
      </c>
      <c r="AL12" s="19">
        <v>3.08042156728211E-2</v>
      </c>
      <c r="AM12" s="19"/>
      <c r="AN12" s="19">
        <v>1.1327818960645299E-2</v>
      </c>
      <c r="AO12" s="19">
        <v>3.0509904529088E-2</v>
      </c>
      <c r="AP12" s="19"/>
      <c r="AQ12" s="19">
        <v>1.5731012233477001E-2</v>
      </c>
      <c r="AR12" s="19">
        <v>2.9161385496969599E-2</v>
      </c>
      <c r="AS12" s="19"/>
      <c r="AT12" s="19">
        <v>1.8894768036328599E-2</v>
      </c>
      <c r="AU12" s="19">
        <v>3.8510916834284599E-2</v>
      </c>
      <c r="AV12" s="19"/>
      <c r="AW12" s="19">
        <v>2.4247015766102199E-2</v>
      </c>
      <c r="AX12" s="19">
        <v>2.0640368589123801E-2</v>
      </c>
      <c r="AY12" s="19"/>
      <c r="AZ12" s="19">
        <v>1.32538486341441E-2</v>
      </c>
      <c r="BA12" s="19">
        <v>3.3120751121723697E-2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A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250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x14ac:dyDescent="0.35">
      <c r="B9" s="18" t="s">
        <v>243</v>
      </c>
      <c r="C9" s="17">
        <v>0.15972827561588901</v>
      </c>
      <c r="D9" s="17">
        <v>0.15235855189323799</v>
      </c>
      <c r="E9" s="17">
        <v>0.167241700929948</v>
      </c>
      <c r="F9" s="17"/>
      <c r="G9" s="17">
        <v>0.17728232022457999</v>
      </c>
      <c r="H9" s="17">
        <v>0.173807827299478</v>
      </c>
      <c r="I9" s="17">
        <v>0.21067767290314099</v>
      </c>
      <c r="J9" s="17">
        <v>0.15202993359994299</v>
      </c>
      <c r="K9" s="17">
        <v>8.0307065411513695E-2</v>
      </c>
      <c r="L9" s="17">
        <v>0.103028797078368</v>
      </c>
      <c r="M9" s="17"/>
      <c r="N9" s="17">
        <v>0.15831879867754101</v>
      </c>
      <c r="O9" s="17">
        <v>0.162607391651373</v>
      </c>
      <c r="P9" s="17">
        <v>0.135968020426769</v>
      </c>
      <c r="Q9" s="17">
        <v>0.21458140169537701</v>
      </c>
      <c r="R9" s="17"/>
      <c r="S9" s="17">
        <v>0.15862633270426399</v>
      </c>
      <c r="T9" s="17">
        <v>0.13116307878066</v>
      </c>
      <c r="U9" s="17">
        <v>0.14400095558899301</v>
      </c>
      <c r="V9" s="17">
        <v>0.208023372482495</v>
      </c>
      <c r="W9" s="17">
        <v>0.14719389343671799</v>
      </c>
      <c r="X9" s="17">
        <v>0.172589705744397</v>
      </c>
      <c r="Y9" s="17">
        <v>0.157933789307381</v>
      </c>
      <c r="Z9" s="17">
        <v>0.243403358995679</v>
      </c>
      <c r="AA9" s="17">
        <v>0.13540263775319</v>
      </c>
      <c r="AB9" s="17"/>
      <c r="AC9" s="17">
        <v>0.119566916301463</v>
      </c>
      <c r="AD9" s="17">
        <v>0.207196180922955</v>
      </c>
      <c r="AE9" s="17">
        <v>0.10224864593177301</v>
      </c>
      <c r="AF9" s="17">
        <v>0.240795326770125</v>
      </c>
      <c r="AG9" s="17">
        <v>0.11928179330109701</v>
      </c>
      <c r="AH9" s="17">
        <v>0.17209600827204699</v>
      </c>
      <c r="AI9" s="17">
        <v>0.12806173914497901</v>
      </c>
      <c r="AJ9" s="17">
        <v>0.14464248238428901</v>
      </c>
      <c r="AK9" s="17">
        <v>0.15741812604474101</v>
      </c>
      <c r="AL9" s="17">
        <v>0.13275026856135799</v>
      </c>
      <c r="AM9" s="17"/>
      <c r="AN9" s="17">
        <v>0.18761482678442901</v>
      </c>
      <c r="AO9" s="17">
        <v>0.13142185692729599</v>
      </c>
      <c r="AP9" s="17"/>
      <c r="AQ9" s="17">
        <v>0.17503720686752899</v>
      </c>
      <c r="AR9" s="17">
        <v>0.13671712592311699</v>
      </c>
      <c r="AS9" s="17"/>
      <c r="AT9" s="17">
        <v>0.16116567206524601</v>
      </c>
      <c r="AU9" s="17">
        <v>0.154288550306901</v>
      </c>
      <c r="AV9" s="17"/>
      <c r="AW9" s="17">
        <v>0.19369377895696099</v>
      </c>
      <c r="AX9" s="17">
        <v>0.118928547173027</v>
      </c>
      <c r="AY9" s="17"/>
      <c r="AZ9" s="17">
        <v>0.21760482865438799</v>
      </c>
      <c r="BA9" s="17">
        <v>0.103221400955517</v>
      </c>
    </row>
    <row r="10" spans="2:53" x14ac:dyDescent="0.35">
      <c r="B10" s="18" t="s">
        <v>244</v>
      </c>
      <c r="C10" s="17">
        <v>0.38700415283714301</v>
      </c>
      <c r="D10" s="17">
        <v>0.37852020355273802</v>
      </c>
      <c r="E10" s="17">
        <v>0.39529681930828198</v>
      </c>
      <c r="F10" s="17"/>
      <c r="G10" s="17">
        <v>0.42554764241644799</v>
      </c>
      <c r="H10" s="17">
        <v>0.39401167248778601</v>
      </c>
      <c r="I10" s="17">
        <v>0.415112672695506</v>
      </c>
      <c r="J10" s="17">
        <v>0.41831241316910001</v>
      </c>
      <c r="K10" s="17">
        <v>0.319509155084236</v>
      </c>
      <c r="L10" s="17">
        <v>0.28214490638199402</v>
      </c>
      <c r="M10" s="17"/>
      <c r="N10" s="17">
        <v>0.38816027822224097</v>
      </c>
      <c r="O10" s="17">
        <v>0.38204125166950198</v>
      </c>
      <c r="P10" s="17">
        <v>0.39706415794689498</v>
      </c>
      <c r="Q10" s="17">
        <v>0.40144731681970203</v>
      </c>
      <c r="R10" s="17"/>
      <c r="S10" s="17">
        <v>0.37303681765435498</v>
      </c>
      <c r="T10" s="17">
        <v>0.37869439846008701</v>
      </c>
      <c r="U10" s="17">
        <v>0.38387356587016602</v>
      </c>
      <c r="V10" s="17">
        <v>0.374123099722104</v>
      </c>
      <c r="W10" s="17">
        <v>0.40414501023717597</v>
      </c>
      <c r="X10" s="17">
        <v>0.406133590664567</v>
      </c>
      <c r="Y10" s="17">
        <v>0.38195834267431</v>
      </c>
      <c r="Z10" s="17">
        <v>0.411196669911568</v>
      </c>
      <c r="AA10" s="17">
        <v>0.395731687206473</v>
      </c>
      <c r="AB10" s="17"/>
      <c r="AC10" s="17">
        <v>0.35439471831506603</v>
      </c>
      <c r="AD10" s="17">
        <v>0.43947084371886902</v>
      </c>
      <c r="AE10" s="17">
        <v>0.38357755681964201</v>
      </c>
      <c r="AF10" s="17">
        <v>0.480749377070879</v>
      </c>
      <c r="AG10" s="17">
        <v>0.43542157188312203</v>
      </c>
      <c r="AH10" s="17">
        <v>0.50698093026024005</v>
      </c>
      <c r="AI10" s="17">
        <v>0.326208522659583</v>
      </c>
      <c r="AJ10" s="17">
        <v>0.36000246118089002</v>
      </c>
      <c r="AK10" s="17">
        <v>0.295249876100391</v>
      </c>
      <c r="AL10" s="17">
        <v>0.47613435112145402</v>
      </c>
      <c r="AM10" s="17"/>
      <c r="AN10" s="17">
        <v>0.38604209904737002</v>
      </c>
      <c r="AO10" s="17">
        <v>0.38695417028493101</v>
      </c>
      <c r="AP10" s="17"/>
      <c r="AQ10" s="17">
        <v>0.40155931145749502</v>
      </c>
      <c r="AR10" s="17">
        <v>0.37965953665074997</v>
      </c>
      <c r="AS10" s="17"/>
      <c r="AT10" s="17">
        <v>0.392941697338753</v>
      </c>
      <c r="AU10" s="17">
        <v>0.36531096891686399</v>
      </c>
      <c r="AV10" s="17"/>
      <c r="AW10" s="17">
        <v>0.39061559785154798</v>
      </c>
      <c r="AX10" s="17">
        <v>0.38522008649813699</v>
      </c>
      <c r="AY10" s="17"/>
      <c r="AZ10" s="17">
        <v>0.40558344869138402</v>
      </c>
      <c r="BA10" s="17">
        <v>0.36886454556966702</v>
      </c>
    </row>
    <row r="11" spans="2:53" x14ac:dyDescent="0.35">
      <c r="B11" s="18" t="s">
        <v>245</v>
      </c>
      <c r="C11" s="17">
        <v>0.22404001706246099</v>
      </c>
      <c r="D11" s="17">
        <v>0.23466743922408401</v>
      </c>
      <c r="E11" s="17">
        <v>0.21325394835290601</v>
      </c>
      <c r="F11" s="17"/>
      <c r="G11" s="17">
        <v>0.23018616203167599</v>
      </c>
      <c r="H11" s="17">
        <v>0.20814888861534001</v>
      </c>
      <c r="I11" s="17">
        <v>0.18939039595332599</v>
      </c>
      <c r="J11" s="17">
        <v>0.207502901787463</v>
      </c>
      <c r="K11" s="17">
        <v>0.29181261228237798</v>
      </c>
      <c r="L11" s="17">
        <v>0.30522876099615498</v>
      </c>
      <c r="M11" s="17"/>
      <c r="N11" s="17">
        <v>0.21303385432107999</v>
      </c>
      <c r="O11" s="17">
        <v>0.26834890548937002</v>
      </c>
      <c r="P11" s="17">
        <v>0.25210422186612602</v>
      </c>
      <c r="Q11" s="17">
        <v>0.20696327930726199</v>
      </c>
      <c r="R11" s="17"/>
      <c r="S11" s="17">
        <v>0.23946347437302201</v>
      </c>
      <c r="T11" s="17">
        <v>0.232867421431914</v>
      </c>
      <c r="U11" s="17">
        <v>0.28298657478016498</v>
      </c>
      <c r="V11" s="17">
        <v>0.24770529839972999</v>
      </c>
      <c r="W11" s="17">
        <v>0.20305283103378099</v>
      </c>
      <c r="X11" s="17">
        <v>0.191932164791629</v>
      </c>
      <c r="Y11" s="17">
        <v>0.20218288886096</v>
      </c>
      <c r="Z11" s="17">
        <v>0.15967636369633001</v>
      </c>
      <c r="AA11" s="17">
        <v>0.20963412712197699</v>
      </c>
      <c r="AB11" s="17"/>
      <c r="AC11" s="17">
        <v>0.23255408069938699</v>
      </c>
      <c r="AD11" s="17">
        <v>0.185872073073758</v>
      </c>
      <c r="AE11" s="17">
        <v>0.24389886030296601</v>
      </c>
      <c r="AF11" s="17">
        <v>0.14949821975585101</v>
      </c>
      <c r="AG11" s="17">
        <v>0.20456773579880499</v>
      </c>
      <c r="AH11" s="17">
        <v>0.15612618769483499</v>
      </c>
      <c r="AI11" s="17">
        <v>0.275497862235214</v>
      </c>
      <c r="AJ11" s="17">
        <v>0.23183974146169001</v>
      </c>
      <c r="AK11" s="17">
        <v>0.24526794740680499</v>
      </c>
      <c r="AL11" s="17">
        <v>0.22162707886679101</v>
      </c>
      <c r="AM11" s="17"/>
      <c r="AN11" s="17">
        <v>0.20570054749603101</v>
      </c>
      <c r="AO11" s="17">
        <v>0.245285013926623</v>
      </c>
      <c r="AP11" s="17"/>
      <c r="AQ11" s="17">
        <v>0.196901923546737</v>
      </c>
      <c r="AR11" s="17">
        <v>0.25891073549584998</v>
      </c>
      <c r="AS11" s="17"/>
      <c r="AT11" s="17">
        <v>0.220980752144502</v>
      </c>
      <c r="AU11" s="17">
        <v>0.23305141934514101</v>
      </c>
      <c r="AV11" s="17"/>
      <c r="AW11" s="17">
        <v>0.204845815173022</v>
      </c>
      <c r="AX11" s="17">
        <v>0.24748209757831699</v>
      </c>
      <c r="AY11" s="17"/>
      <c r="AZ11" s="17">
        <v>0.16204111393498399</v>
      </c>
      <c r="BA11" s="17">
        <v>0.284571684277932</v>
      </c>
    </row>
    <row r="12" spans="2:53" x14ac:dyDescent="0.35">
      <c r="B12" s="18" t="s">
        <v>246</v>
      </c>
      <c r="C12" s="17">
        <v>0.16673967017064301</v>
      </c>
      <c r="D12" s="17">
        <v>0.18071565681134</v>
      </c>
      <c r="E12" s="17">
        <v>0.15291369337018201</v>
      </c>
      <c r="F12" s="17"/>
      <c r="G12" s="17">
        <v>0.124234976621131</v>
      </c>
      <c r="H12" s="17">
        <v>0.184459746472424</v>
      </c>
      <c r="I12" s="17">
        <v>0.13945189292975699</v>
      </c>
      <c r="J12" s="17">
        <v>0.15744526459528299</v>
      </c>
      <c r="K12" s="17">
        <v>0.21531393989442901</v>
      </c>
      <c r="L12" s="17">
        <v>0.17377689349829301</v>
      </c>
      <c r="M12" s="17"/>
      <c r="N12" s="17">
        <v>0.17849510765572399</v>
      </c>
      <c r="O12" s="17">
        <v>0.13871222059005001</v>
      </c>
      <c r="P12" s="17">
        <v>0.145887136790219</v>
      </c>
      <c r="Q12" s="17">
        <v>9.8682098404224997E-2</v>
      </c>
      <c r="R12" s="17"/>
      <c r="S12" s="17">
        <v>0.159247016885288</v>
      </c>
      <c r="T12" s="17">
        <v>0.17253514307859499</v>
      </c>
      <c r="U12" s="17">
        <v>0.15383813472073901</v>
      </c>
      <c r="V12" s="17">
        <v>0.128514555036193</v>
      </c>
      <c r="W12" s="17">
        <v>0.17857753797154099</v>
      </c>
      <c r="X12" s="17">
        <v>0.201904171815672</v>
      </c>
      <c r="Y12" s="17">
        <v>0.178958087419476</v>
      </c>
      <c r="Z12" s="17">
        <v>0.154769673006459</v>
      </c>
      <c r="AA12" s="17">
        <v>0.17103175902196799</v>
      </c>
      <c r="AB12" s="17"/>
      <c r="AC12" s="17">
        <v>0.233487977033007</v>
      </c>
      <c r="AD12" s="17">
        <v>0.12179954276758299</v>
      </c>
      <c r="AE12" s="17">
        <v>0.20816725008619899</v>
      </c>
      <c r="AF12" s="17">
        <v>9.3287484950361196E-2</v>
      </c>
      <c r="AG12" s="17">
        <v>0.19648773469554301</v>
      </c>
      <c r="AH12" s="17">
        <v>6.6492763134753302E-2</v>
      </c>
      <c r="AI12" s="17">
        <v>0.204215416686401</v>
      </c>
      <c r="AJ12" s="17">
        <v>0.18602278785274701</v>
      </c>
      <c r="AK12" s="17">
        <v>0.22973631051649199</v>
      </c>
      <c r="AL12" s="17">
        <v>0.13401345277721799</v>
      </c>
      <c r="AM12" s="17"/>
      <c r="AN12" s="17">
        <v>0.17411067108334499</v>
      </c>
      <c r="AO12" s="17">
        <v>0.15465316100106999</v>
      </c>
      <c r="AP12" s="17"/>
      <c r="AQ12" s="17">
        <v>0.178363741177718</v>
      </c>
      <c r="AR12" s="17">
        <v>0.14583819272266499</v>
      </c>
      <c r="AS12" s="17"/>
      <c r="AT12" s="17">
        <v>0.17190156795921699</v>
      </c>
      <c r="AU12" s="17">
        <v>0.137923843738428</v>
      </c>
      <c r="AV12" s="17"/>
      <c r="AW12" s="17">
        <v>0.14287119148185201</v>
      </c>
      <c r="AX12" s="17">
        <v>0.19377718877754499</v>
      </c>
      <c r="AY12" s="17"/>
      <c r="AZ12" s="17">
        <v>0.16941604979194699</v>
      </c>
      <c r="BA12" s="17">
        <v>0.164126628448825</v>
      </c>
    </row>
    <row r="13" spans="2:53" x14ac:dyDescent="0.35">
      <c r="B13" s="18" t="s">
        <v>247</v>
      </c>
      <c r="C13" s="17">
        <v>3.39169477923646E-2</v>
      </c>
      <c r="D13" s="17">
        <v>3.4068729902598599E-2</v>
      </c>
      <c r="E13" s="17">
        <v>3.3795679527486799E-2</v>
      </c>
      <c r="F13" s="17"/>
      <c r="G13" s="17">
        <v>9.88022914574644E-3</v>
      </c>
      <c r="H13" s="17">
        <v>2.7526301377241401E-2</v>
      </c>
      <c r="I13" s="17">
        <v>3.2690322117873198E-2</v>
      </c>
      <c r="J13" s="17">
        <v>3.9175460435991502E-2</v>
      </c>
      <c r="K13" s="17">
        <v>4.1138658412905003E-2</v>
      </c>
      <c r="L13" s="17">
        <v>4.2540602744396597E-2</v>
      </c>
      <c r="M13" s="17"/>
      <c r="N13" s="17">
        <v>4.22773626819603E-2</v>
      </c>
      <c r="O13" s="17">
        <v>3.7829961630424101E-3</v>
      </c>
      <c r="P13" s="17">
        <v>1.0453844866075399E-2</v>
      </c>
      <c r="Q13" s="17">
        <v>2.5568210355890401E-2</v>
      </c>
      <c r="R13" s="17"/>
      <c r="S13" s="17">
        <v>5.0252741465113798E-2</v>
      </c>
      <c r="T13" s="17">
        <v>4.8726500185131798E-2</v>
      </c>
      <c r="U13" s="17">
        <v>1.504598492764E-2</v>
      </c>
      <c r="V13" s="17">
        <v>1.3227307483376E-2</v>
      </c>
      <c r="W13" s="17">
        <v>3.3515363644330602E-2</v>
      </c>
      <c r="X13" s="17">
        <v>1.16957038923221E-2</v>
      </c>
      <c r="Y13" s="17">
        <v>2.55887935682052E-2</v>
      </c>
      <c r="Z13" s="17">
        <v>1.7591022846608299E-2</v>
      </c>
      <c r="AA13" s="17">
        <v>5.7679070545810597E-2</v>
      </c>
      <c r="AB13" s="17"/>
      <c r="AC13" s="17">
        <v>4.8888802175307E-2</v>
      </c>
      <c r="AD13" s="17">
        <v>2.3874743331286901E-2</v>
      </c>
      <c r="AE13" s="17">
        <v>4.2483055265842298E-2</v>
      </c>
      <c r="AF13" s="17">
        <v>1.8314012402104701E-2</v>
      </c>
      <c r="AG13" s="17">
        <v>4.4241164321432699E-2</v>
      </c>
      <c r="AH13" s="17">
        <v>5.92466347171191E-2</v>
      </c>
      <c r="AI13" s="17">
        <v>2.3538876158049501E-2</v>
      </c>
      <c r="AJ13" s="17">
        <v>6.2552074522240403E-2</v>
      </c>
      <c r="AK13" s="17">
        <v>7.2327739931570198E-2</v>
      </c>
      <c r="AL13" s="17">
        <v>6.52465709897437E-3</v>
      </c>
      <c r="AM13" s="17"/>
      <c r="AN13" s="17">
        <v>4.24892309157196E-2</v>
      </c>
      <c r="AO13" s="17">
        <v>2.38173671984994E-2</v>
      </c>
      <c r="AP13" s="17"/>
      <c r="AQ13" s="17">
        <v>3.8076571408125703E-2</v>
      </c>
      <c r="AR13" s="17">
        <v>3.03950773985141E-2</v>
      </c>
      <c r="AS13" s="17"/>
      <c r="AT13" s="17">
        <v>3.3620626534338401E-2</v>
      </c>
      <c r="AU13" s="17">
        <v>3.5231825651324399E-2</v>
      </c>
      <c r="AV13" s="17"/>
      <c r="AW13" s="17">
        <v>3.64024954958913E-2</v>
      </c>
      <c r="AX13" s="17">
        <v>3.11400420697827E-2</v>
      </c>
      <c r="AY13" s="17"/>
      <c r="AZ13" s="17">
        <v>4.11139248112697E-2</v>
      </c>
      <c r="BA13" s="17">
        <v>2.68902909340972E-2</v>
      </c>
    </row>
    <row r="14" spans="2:53" x14ac:dyDescent="0.35">
      <c r="B14" s="18" t="s">
        <v>69</v>
      </c>
      <c r="C14" s="17">
        <v>2.85709365214987E-2</v>
      </c>
      <c r="D14" s="17">
        <v>1.9669418616001001E-2</v>
      </c>
      <c r="E14" s="17">
        <v>3.7498158511195603E-2</v>
      </c>
      <c r="F14" s="17"/>
      <c r="G14" s="17">
        <v>3.2868669560417597E-2</v>
      </c>
      <c r="H14" s="17">
        <v>1.20455637477311E-2</v>
      </c>
      <c r="I14" s="17">
        <v>1.26770434003968E-2</v>
      </c>
      <c r="J14" s="17">
        <v>2.5534026412218198E-2</v>
      </c>
      <c r="K14" s="17">
        <v>5.1918568914538499E-2</v>
      </c>
      <c r="L14" s="17">
        <v>9.3280039300792206E-2</v>
      </c>
      <c r="M14" s="17"/>
      <c r="N14" s="17">
        <v>1.97145984414538E-2</v>
      </c>
      <c r="O14" s="17">
        <v>4.4507234436661602E-2</v>
      </c>
      <c r="P14" s="17">
        <v>5.8522618103915798E-2</v>
      </c>
      <c r="Q14" s="17">
        <v>5.2757693417544597E-2</v>
      </c>
      <c r="R14" s="17"/>
      <c r="S14" s="17">
        <v>1.9373616917957099E-2</v>
      </c>
      <c r="T14" s="17">
        <v>3.6013458063612197E-2</v>
      </c>
      <c r="U14" s="17">
        <v>2.0254784112296299E-2</v>
      </c>
      <c r="V14" s="17">
        <v>2.8406366876102498E-2</v>
      </c>
      <c r="W14" s="17">
        <v>3.3515363676452803E-2</v>
      </c>
      <c r="X14" s="17">
        <v>1.5744663091413001E-2</v>
      </c>
      <c r="Y14" s="17">
        <v>5.3378098169668202E-2</v>
      </c>
      <c r="Z14" s="17">
        <v>1.3362911543357199E-2</v>
      </c>
      <c r="AA14" s="17">
        <v>3.0520718350581E-2</v>
      </c>
      <c r="AB14" s="17"/>
      <c r="AC14" s="17">
        <v>1.11075054757695E-2</v>
      </c>
      <c r="AD14" s="17">
        <v>2.17866161855482E-2</v>
      </c>
      <c r="AE14" s="17">
        <v>1.96246315935775E-2</v>
      </c>
      <c r="AF14" s="17">
        <v>1.73555790506787E-2</v>
      </c>
      <c r="AG14" s="17">
        <v>0</v>
      </c>
      <c r="AH14" s="17">
        <v>3.9057475921006501E-2</v>
      </c>
      <c r="AI14" s="17">
        <v>4.2477583115773598E-2</v>
      </c>
      <c r="AJ14" s="17">
        <v>1.49404525981424E-2</v>
      </c>
      <c r="AK14" s="17">
        <v>0</v>
      </c>
      <c r="AL14" s="17">
        <v>2.8950191574204601E-2</v>
      </c>
      <c r="AM14" s="17"/>
      <c r="AN14" s="17">
        <v>4.04262467310518E-3</v>
      </c>
      <c r="AO14" s="17">
        <v>5.7868430661580199E-2</v>
      </c>
      <c r="AP14" s="17"/>
      <c r="AQ14" s="17">
        <v>1.0061245542395E-2</v>
      </c>
      <c r="AR14" s="17">
        <v>4.8479331809103902E-2</v>
      </c>
      <c r="AS14" s="17"/>
      <c r="AT14" s="17">
        <v>1.9389683957943701E-2</v>
      </c>
      <c r="AU14" s="17">
        <v>7.4193392041342093E-2</v>
      </c>
      <c r="AV14" s="17"/>
      <c r="AW14" s="17">
        <v>3.1571121040726902E-2</v>
      </c>
      <c r="AX14" s="17">
        <v>2.3452037903191499E-2</v>
      </c>
      <c r="AY14" s="17"/>
      <c r="AZ14" s="17">
        <v>4.2406341160268098E-3</v>
      </c>
      <c r="BA14" s="17">
        <v>5.23254498139617E-2</v>
      </c>
    </row>
    <row r="15" spans="2:53" x14ac:dyDescent="0.35">
      <c r="B15" s="18" t="s">
        <v>248</v>
      </c>
      <c r="C15" s="21">
        <v>0.54673242845303205</v>
      </c>
      <c r="D15" s="21">
        <v>0.53087875544597596</v>
      </c>
      <c r="E15" s="21">
        <v>0.56253852023823003</v>
      </c>
      <c r="F15" s="21"/>
      <c r="G15" s="21">
        <v>0.60282996264102795</v>
      </c>
      <c r="H15" s="21">
        <v>0.56781949978726298</v>
      </c>
      <c r="I15" s="21">
        <v>0.62579034559864699</v>
      </c>
      <c r="J15" s="21">
        <v>0.57034234676904305</v>
      </c>
      <c r="K15" s="21">
        <v>0.39981622049575</v>
      </c>
      <c r="L15" s="21">
        <v>0.385173703460362</v>
      </c>
      <c r="M15" s="21"/>
      <c r="N15" s="21">
        <v>0.54647907689978203</v>
      </c>
      <c r="O15" s="21">
        <v>0.54464864332087504</v>
      </c>
      <c r="P15" s="21">
        <v>0.53303217837366401</v>
      </c>
      <c r="Q15" s="21">
        <v>0.61602871851507901</v>
      </c>
      <c r="R15" s="21"/>
      <c r="S15" s="21">
        <v>0.531663150358619</v>
      </c>
      <c r="T15" s="21">
        <v>0.50985747724074704</v>
      </c>
      <c r="U15" s="21">
        <v>0.52787452145915903</v>
      </c>
      <c r="V15" s="21">
        <v>0.58214647220459903</v>
      </c>
      <c r="W15" s="21">
        <v>0.55133890367389404</v>
      </c>
      <c r="X15" s="21">
        <v>0.57872329640896403</v>
      </c>
      <c r="Y15" s="21">
        <v>0.53989213198169095</v>
      </c>
      <c r="Z15" s="21">
        <v>0.654600028907246</v>
      </c>
      <c r="AA15" s="21">
        <v>0.53113432495966395</v>
      </c>
      <c r="AB15" s="21"/>
      <c r="AC15" s="21">
        <v>0.47396163461652902</v>
      </c>
      <c r="AD15" s="21">
        <v>0.64666702464182402</v>
      </c>
      <c r="AE15" s="21">
        <v>0.48582620275141503</v>
      </c>
      <c r="AF15" s="21">
        <v>0.721544703841004</v>
      </c>
      <c r="AG15" s="21">
        <v>0.55470336518422003</v>
      </c>
      <c r="AH15" s="21">
        <v>0.67907693853228601</v>
      </c>
      <c r="AI15" s="21">
        <v>0.45427026180456298</v>
      </c>
      <c r="AJ15" s="21">
        <v>0.50464494356517997</v>
      </c>
      <c r="AK15" s="21">
        <v>0.45266800214513198</v>
      </c>
      <c r="AL15" s="21">
        <v>0.60888461968281204</v>
      </c>
      <c r="AM15" s="21"/>
      <c r="AN15" s="21">
        <v>0.57365692583179995</v>
      </c>
      <c r="AO15" s="21">
        <v>0.51837602721222698</v>
      </c>
      <c r="AP15" s="21"/>
      <c r="AQ15" s="21">
        <v>0.57659651832502401</v>
      </c>
      <c r="AR15" s="21">
        <v>0.51637666257386705</v>
      </c>
      <c r="AS15" s="21"/>
      <c r="AT15" s="21">
        <v>0.55410736940399896</v>
      </c>
      <c r="AU15" s="21">
        <v>0.51959951922376502</v>
      </c>
      <c r="AV15" s="21"/>
      <c r="AW15" s="21">
        <v>0.58430937680850803</v>
      </c>
      <c r="AX15" s="21">
        <v>0.50414863367116403</v>
      </c>
      <c r="AY15" s="21"/>
      <c r="AZ15" s="21">
        <v>0.62318827734577198</v>
      </c>
      <c r="BA15" s="21">
        <v>0.47208594652518399</v>
      </c>
    </row>
    <row r="16" spans="2:53" x14ac:dyDescent="0.35">
      <c r="B16" s="18" t="s">
        <v>249</v>
      </c>
      <c r="C16" s="21">
        <v>0.20065661796300799</v>
      </c>
      <c r="D16" s="21">
        <v>0.21478438671393901</v>
      </c>
      <c r="E16" s="21">
        <v>0.18670937289766901</v>
      </c>
      <c r="F16" s="21"/>
      <c r="G16" s="21">
        <v>0.13411520576687799</v>
      </c>
      <c r="H16" s="21">
        <v>0.21198604784966499</v>
      </c>
      <c r="I16" s="21">
        <v>0.17214221504763</v>
      </c>
      <c r="J16" s="21">
        <v>0.19662072503127501</v>
      </c>
      <c r="K16" s="21">
        <v>0.25645259830733402</v>
      </c>
      <c r="L16" s="21">
        <v>0.21631749624269</v>
      </c>
      <c r="M16" s="21"/>
      <c r="N16" s="21">
        <v>0.22077247033768399</v>
      </c>
      <c r="O16" s="21">
        <v>0.14249521675309301</v>
      </c>
      <c r="P16" s="21">
        <v>0.15634098165629401</v>
      </c>
      <c r="Q16" s="21">
        <v>0.124250308760115</v>
      </c>
      <c r="R16" s="21"/>
      <c r="S16" s="21">
        <v>0.20949975835040199</v>
      </c>
      <c r="T16" s="21">
        <v>0.22126164326372699</v>
      </c>
      <c r="U16" s="21">
        <v>0.16888411964837899</v>
      </c>
      <c r="V16" s="21">
        <v>0.141741862519569</v>
      </c>
      <c r="W16" s="21">
        <v>0.21209290161587199</v>
      </c>
      <c r="X16" s="21">
        <v>0.21359987570799399</v>
      </c>
      <c r="Y16" s="21">
        <v>0.20454688098768101</v>
      </c>
      <c r="Z16" s="21">
        <v>0.17236069585306699</v>
      </c>
      <c r="AA16" s="21">
        <v>0.22871082956777899</v>
      </c>
      <c r="AB16" s="21"/>
      <c r="AC16" s="21">
        <v>0.282376779208314</v>
      </c>
      <c r="AD16" s="21">
        <v>0.14567428609887001</v>
      </c>
      <c r="AE16" s="21">
        <v>0.25065030535204202</v>
      </c>
      <c r="AF16" s="21">
        <v>0.11160149735246599</v>
      </c>
      <c r="AG16" s="21">
        <v>0.240728899016976</v>
      </c>
      <c r="AH16" s="21">
        <v>0.12573939785187199</v>
      </c>
      <c r="AI16" s="21">
        <v>0.22775429284445001</v>
      </c>
      <c r="AJ16" s="21">
        <v>0.24857486237498799</v>
      </c>
      <c r="AK16" s="21">
        <v>0.302064050448063</v>
      </c>
      <c r="AL16" s="21">
        <v>0.140538109876192</v>
      </c>
      <c r="AM16" s="21"/>
      <c r="AN16" s="21">
        <v>0.21659990199906501</v>
      </c>
      <c r="AO16" s="21">
        <v>0.17847052819956899</v>
      </c>
      <c r="AP16" s="21"/>
      <c r="AQ16" s="21">
        <v>0.21644031258584401</v>
      </c>
      <c r="AR16" s="21">
        <v>0.17623327012117901</v>
      </c>
      <c r="AS16" s="21"/>
      <c r="AT16" s="21">
        <v>0.20552219449355599</v>
      </c>
      <c r="AU16" s="21">
        <v>0.17315566938975199</v>
      </c>
      <c r="AV16" s="21"/>
      <c r="AW16" s="21">
        <v>0.17927368697774301</v>
      </c>
      <c r="AX16" s="21">
        <v>0.22491723084732701</v>
      </c>
      <c r="AY16" s="21"/>
      <c r="AZ16" s="21">
        <v>0.21052997460321701</v>
      </c>
      <c r="BA16" s="21">
        <v>0.19101691938292201</v>
      </c>
    </row>
    <row r="17" spans="2:53" x14ac:dyDescent="0.35">
      <c r="B17" s="18" t="s">
        <v>91</v>
      </c>
      <c r="C17" s="22">
        <v>0.34607581049002401</v>
      </c>
      <c r="D17" s="22">
        <v>0.316094368732037</v>
      </c>
      <c r="E17" s="22">
        <v>0.375829147340561</v>
      </c>
      <c r="F17" s="22"/>
      <c r="G17" s="22">
        <v>0.46871475687414998</v>
      </c>
      <c r="H17" s="22">
        <v>0.35583345193759802</v>
      </c>
      <c r="I17" s="22">
        <v>0.45364813055101599</v>
      </c>
      <c r="J17" s="22">
        <v>0.37372162173776802</v>
      </c>
      <c r="K17" s="22">
        <v>0.143363622188416</v>
      </c>
      <c r="L17" s="22">
        <v>0.168856207217672</v>
      </c>
      <c r="M17" s="22"/>
      <c r="N17" s="22">
        <v>0.32570660656209799</v>
      </c>
      <c r="O17" s="22">
        <v>0.40215342656778302</v>
      </c>
      <c r="P17" s="22">
        <v>0.37669119671737</v>
      </c>
      <c r="Q17" s="22">
        <v>0.49177840975496301</v>
      </c>
      <c r="R17" s="22"/>
      <c r="S17" s="22">
        <v>0.32216339200821598</v>
      </c>
      <c r="T17" s="22">
        <v>0.28859583397701999</v>
      </c>
      <c r="U17" s="22">
        <v>0.35899040181077901</v>
      </c>
      <c r="V17" s="22">
        <v>0.44040460968502998</v>
      </c>
      <c r="W17" s="22">
        <v>0.33924600205802202</v>
      </c>
      <c r="X17" s="22">
        <v>0.36512342070096998</v>
      </c>
      <c r="Y17" s="22">
        <v>0.33534525099401002</v>
      </c>
      <c r="Z17" s="22">
        <v>0.48223933305417899</v>
      </c>
      <c r="AA17" s="22">
        <v>0.30242349539188501</v>
      </c>
      <c r="AB17" s="22"/>
      <c r="AC17" s="22">
        <v>0.19158485540821499</v>
      </c>
      <c r="AD17" s="22">
        <v>0.50099273854295401</v>
      </c>
      <c r="AE17" s="22">
        <v>0.235175897399373</v>
      </c>
      <c r="AF17" s="22">
        <v>0.60994320648853795</v>
      </c>
      <c r="AG17" s="22">
        <v>0.313974466167244</v>
      </c>
      <c r="AH17" s="22">
        <v>0.55333754068041396</v>
      </c>
      <c r="AI17" s="22">
        <v>0.226515968960112</v>
      </c>
      <c r="AJ17" s="22">
        <v>0.25607008119019198</v>
      </c>
      <c r="AK17" s="22">
        <v>0.15060395169707</v>
      </c>
      <c r="AL17" s="22">
        <v>0.46834650980662001</v>
      </c>
      <c r="AM17" s="22"/>
      <c r="AN17" s="22">
        <v>0.35705702383273502</v>
      </c>
      <c r="AO17" s="22">
        <v>0.33990549901265799</v>
      </c>
      <c r="AP17" s="22"/>
      <c r="AQ17" s="22">
        <v>0.36015620573918</v>
      </c>
      <c r="AR17" s="22">
        <v>0.34014339245268799</v>
      </c>
      <c r="AS17" s="22"/>
      <c r="AT17" s="22">
        <v>0.348585174910443</v>
      </c>
      <c r="AU17" s="22">
        <v>0.346443849834013</v>
      </c>
      <c r="AV17" s="22"/>
      <c r="AW17" s="22">
        <v>0.40503568983076499</v>
      </c>
      <c r="AX17" s="22">
        <v>0.27923140282383702</v>
      </c>
      <c r="AY17" s="22"/>
      <c r="AZ17" s="22">
        <v>0.41265830274255499</v>
      </c>
      <c r="BA17" s="22">
        <v>0.28106902714226201</v>
      </c>
    </row>
    <row r="18" spans="2:53" x14ac:dyDescent="0.35">
      <c r="B18" s="16"/>
    </row>
    <row r="19" spans="2:53" x14ac:dyDescent="0.35">
      <c r="B19" t="s">
        <v>73</v>
      </c>
    </row>
    <row r="20" spans="2:53" x14ac:dyDescent="0.35">
      <c r="B20" t="s">
        <v>74</v>
      </c>
    </row>
    <row r="22" spans="2:53" x14ac:dyDescent="0.35">
      <c r="B22"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4" t="s">
        <v>256</v>
      </c>
      <c r="E2" s="30"/>
      <c r="F2" s="30"/>
      <c r="G2" s="30"/>
      <c r="H2" s="30"/>
      <c r="I2" s="30"/>
      <c r="J2" s="30"/>
    </row>
    <row r="6" spans="2:10" ht="50" customHeight="1" x14ac:dyDescent="0.35">
      <c r="B6" s="20" t="s">
        <v>14</v>
      </c>
      <c r="C6" s="20" t="s">
        <v>160</v>
      </c>
      <c r="D6" s="20" t="s">
        <v>161</v>
      </c>
      <c r="E6" s="20" t="s">
        <v>162</v>
      </c>
      <c r="F6" s="20" t="s">
        <v>163</v>
      </c>
      <c r="G6" s="20" t="s">
        <v>164</v>
      </c>
      <c r="H6" s="20" t="s">
        <v>165</v>
      </c>
      <c r="I6" s="20" t="s">
        <v>166</v>
      </c>
    </row>
    <row r="7" spans="2:10" ht="29" x14ac:dyDescent="0.35">
      <c r="B7" s="18" t="s">
        <v>251</v>
      </c>
      <c r="C7" s="17">
        <v>0.297822901697255</v>
      </c>
      <c r="D7" s="17">
        <v>0.195275896985764</v>
      </c>
      <c r="E7" s="17">
        <v>0.16349657453966601</v>
      </c>
      <c r="F7" s="17">
        <v>0.157815136916791</v>
      </c>
      <c r="G7" s="17">
        <v>0.139340174713769</v>
      </c>
      <c r="H7" s="17">
        <v>0.1361155332699</v>
      </c>
      <c r="I7" s="17">
        <v>0.151462685176703</v>
      </c>
    </row>
    <row r="8" spans="2:10" ht="29" x14ac:dyDescent="0.35">
      <c r="B8" s="18" t="s">
        <v>252</v>
      </c>
      <c r="C8" s="17">
        <v>0.39161503668497699</v>
      </c>
      <c r="D8" s="17">
        <v>0.395446859208549</v>
      </c>
      <c r="E8" s="17">
        <v>0.35259247859980603</v>
      </c>
      <c r="F8" s="17">
        <v>0.316500784796515</v>
      </c>
      <c r="G8" s="17">
        <v>0.30828150557852102</v>
      </c>
      <c r="H8" s="17">
        <v>0.31208678457390499</v>
      </c>
      <c r="I8" s="17">
        <v>0.34898373176840503</v>
      </c>
    </row>
    <row r="9" spans="2:10" ht="29" x14ac:dyDescent="0.35">
      <c r="B9" s="18" t="s">
        <v>253</v>
      </c>
      <c r="C9" s="17">
        <v>0.16670214453982199</v>
      </c>
      <c r="D9" s="17">
        <v>0.206626455766621</v>
      </c>
      <c r="E9" s="17">
        <v>0.24303731579023399</v>
      </c>
      <c r="F9" s="17">
        <v>0.23023202992589101</v>
      </c>
      <c r="G9" s="17">
        <v>0.228165411262818</v>
      </c>
      <c r="H9" s="17">
        <v>0.250743891546646</v>
      </c>
      <c r="I9" s="17">
        <v>0.25590408064133802</v>
      </c>
    </row>
    <row r="10" spans="2:10" ht="29" x14ac:dyDescent="0.35">
      <c r="B10" s="18" t="s">
        <v>254</v>
      </c>
      <c r="C10" s="17">
        <v>5.1883021991882397E-2</v>
      </c>
      <c r="D10" s="17">
        <v>8.7963091080356604E-2</v>
      </c>
      <c r="E10" s="17">
        <v>0.102161873899416</v>
      </c>
      <c r="F10" s="17">
        <v>0.12847169852721399</v>
      </c>
      <c r="G10" s="17">
        <v>0.15194308814155499</v>
      </c>
      <c r="H10" s="17">
        <v>0.14669640726001301</v>
      </c>
      <c r="I10" s="17">
        <v>0.114109044501781</v>
      </c>
    </row>
    <row r="11" spans="2:10" ht="29" x14ac:dyDescent="0.35">
      <c r="B11" s="18" t="s">
        <v>255</v>
      </c>
      <c r="C11" s="17">
        <v>2.7486627505757501E-2</v>
      </c>
      <c r="D11" s="17">
        <v>4.2589784202613799E-2</v>
      </c>
      <c r="E11" s="17">
        <v>5.1444338899912602E-2</v>
      </c>
      <c r="F11" s="17">
        <v>6.5779684530392998E-2</v>
      </c>
      <c r="G11" s="17">
        <v>7.1855399993633398E-2</v>
      </c>
      <c r="H11" s="17">
        <v>6.4376996857768098E-2</v>
      </c>
      <c r="I11" s="17">
        <v>4.6879417240189097E-2</v>
      </c>
    </row>
    <row r="12" spans="2:10" x14ac:dyDescent="0.35">
      <c r="B12" s="18" t="s">
        <v>69</v>
      </c>
      <c r="C12" s="17">
        <v>6.4490267580305599E-2</v>
      </c>
      <c r="D12" s="17">
        <v>7.20979127560957E-2</v>
      </c>
      <c r="E12" s="17">
        <v>8.7267418270964597E-2</v>
      </c>
      <c r="F12" s="17">
        <v>0.101200665303197</v>
      </c>
      <c r="G12" s="17">
        <v>0.100414420309703</v>
      </c>
      <c r="H12" s="17">
        <v>8.99803864917674E-2</v>
      </c>
      <c r="I12" s="17">
        <v>8.2661040671584099E-2</v>
      </c>
    </row>
    <row r="13" spans="2:10" x14ac:dyDescent="0.35">
      <c r="B13" s="16"/>
      <c r="C13" s="16"/>
      <c r="D13" s="16"/>
      <c r="E13" s="16"/>
      <c r="F13" s="16"/>
      <c r="G13" s="16"/>
      <c r="H13" s="16"/>
      <c r="I13" s="16"/>
    </row>
    <row r="14" spans="2:10" x14ac:dyDescent="0.35">
      <c r="B14" t="s">
        <v>73</v>
      </c>
    </row>
    <row r="15" spans="2:10" x14ac:dyDescent="0.35">
      <c r="B15" t="s">
        <v>74</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257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0.297822901697255</v>
      </c>
      <c r="D9" s="17">
        <v>0.33225290410842701</v>
      </c>
      <c r="E9" s="17">
        <v>0.26276117668889798</v>
      </c>
      <c r="F9" s="17"/>
      <c r="G9" s="17">
        <v>0.380998939603582</v>
      </c>
      <c r="H9" s="17">
        <v>0.33711949733042001</v>
      </c>
      <c r="I9" s="17">
        <v>0.31637911076485697</v>
      </c>
      <c r="J9" s="17">
        <v>0.28419410837940701</v>
      </c>
      <c r="K9" s="17">
        <v>0.227678299901973</v>
      </c>
      <c r="L9" s="17">
        <v>0.243167731405488</v>
      </c>
      <c r="M9" s="17"/>
      <c r="N9" s="17">
        <v>0.31693373532534003</v>
      </c>
      <c r="O9" s="17">
        <v>0.26749403585210002</v>
      </c>
      <c r="P9" s="17">
        <v>0.25045114364231602</v>
      </c>
      <c r="Q9" s="17">
        <v>0.185262365775689</v>
      </c>
      <c r="R9" s="17"/>
      <c r="S9" s="17">
        <v>0.33751359529251801</v>
      </c>
      <c r="T9" s="17">
        <v>0.220642550311167</v>
      </c>
      <c r="U9" s="17">
        <v>0.25993391831030299</v>
      </c>
      <c r="V9" s="17">
        <v>0.27762844983278301</v>
      </c>
      <c r="W9" s="17">
        <v>0.32329758358856298</v>
      </c>
      <c r="X9" s="17">
        <v>0.31353971755299598</v>
      </c>
      <c r="Y9" s="17">
        <v>0.28318683205504902</v>
      </c>
      <c r="Z9" s="17">
        <v>0.38058200959378302</v>
      </c>
      <c r="AA9" s="17">
        <v>0.33992836053639702</v>
      </c>
      <c r="AB9" s="17"/>
      <c r="AC9" s="17">
        <v>0.32582140598955001</v>
      </c>
      <c r="AD9" s="17">
        <v>0.216946464457553</v>
      </c>
      <c r="AE9" s="17">
        <v>0.33599358003480201</v>
      </c>
      <c r="AF9" s="17">
        <v>0.35871280178017201</v>
      </c>
      <c r="AG9" s="17">
        <v>0.350499765399444</v>
      </c>
      <c r="AH9" s="17">
        <v>0.357261543929488</v>
      </c>
      <c r="AI9" s="17">
        <v>0.25747513653863102</v>
      </c>
      <c r="AJ9" s="17">
        <v>0.31119093835726902</v>
      </c>
      <c r="AK9" s="17">
        <v>0.35490324826041703</v>
      </c>
      <c r="AL9" s="17">
        <v>0.27706823641581702</v>
      </c>
      <c r="AM9" s="17"/>
      <c r="AN9" s="17">
        <v>0.35524388822158798</v>
      </c>
      <c r="AO9" s="17">
        <v>0.232354840168774</v>
      </c>
      <c r="AP9" s="17"/>
      <c r="AQ9" s="17">
        <v>0.34091629698576198</v>
      </c>
      <c r="AR9" s="17">
        <v>0.241854158550007</v>
      </c>
      <c r="AS9" s="17"/>
      <c r="AT9" s="17">
        <v>0.312140234553203</v>
      </c>
      <c r="AU9" s="17">
        <v>0.20906960625554399</v>
      </c>
      <c r="AV9" s="17"/>
      <c r="AW9" s="17">
        <v>0.30225422149255698</v>
      </c>
      <c r="AX9" s="17">
        <v>0.292088582980149</v>
      </c>
      <c r="AY9" s="17"/>
      <c r="AZ9" s="17">
        <v>0.35210266846155103</v>
      </c>
      <c r="BA9" s="17">
        <v>0.244827693515039</v>
      </c>
    </row>
    <row r="10" spans="2:53" ht="29" x14ac:dyDescent="0.35">
      <c r="B10" s="18" t="s">
        <v>252</v>
      </c>
      <c r="C10" s="17">
        <v>0.39161503668497699</v>
      </c>
      <c r="D10" s="17">
        <v>0.397924401355851</v>
      </c>
      <c r="E10" s="17">
        <v>0.38565799390620598</v>
      </c>
      <c r="F10" s="17"/>
      <c r="G10" s="17">
        <v>0.36591447112145697</v>
      </c>
      <c r="H10" s="17">
        <v>0.41208805076169802</v>
      </c>
      <c r="I10" s="17">
        <v>0.41055632231498901</v>
      </c>
      <c r="J10" s="17">
        <v>0.362151358164638</v>
      </c>
      <c r="K10" s="17">
        <v>0.384269512811586</v>
      </c>
      <c r="L10" s="17">
        <v>0.38175900862071899</v>
      </c>
      <c r="M10" s="17"/>
      <c r="N10" s="17">
        <v>0.40173149757181797</v>
      </c>
      <c r="O10" s="17">
        <v>0.36888926082138401</v>
      </c>
      <c r="P10" s="17">
        <v>0.36989670090400101</v>
      </c>
      <c r="Q10" s="17">
        <v>0.34846424149145699</v>
      </c>
      <c r="R10" s="17"/>
      <c r="S10" s="17">
        <v>0.400780564200023</v>
      </c>
      <c r="T10" s="17">
        <v>0.435968558072928</v>
      </c>
      <c r="U10" s="17">
        <v>0.401523943536365</v>
      </c>
      <c r="V10" s="17">
        <v>0.374123110128189</v>
      </c>
      <c r="W10" s="17">
        <v>0.394933875456142</v>
      </c>
      <c r="X10" s="17">
        <v>0.35672472809764399</v>
      </c>
      <c r="Y10" s="17">
        <v>0.42229683796594297</v>
      </c>
      <c r="Z10" s="17">
        <v>0.31833485743622097</v>
      </c>
      <c r="AA10" s="17">
        <v>0.36210801486058902</v>
      </c>
      <c r="AB10" s="17"/>
      <c r="AC10" s="17">
        <v>0.40774875506737801</v>
      </c>
      <c r="AD10" s="17">
        <v>0.36996073370174498</v>
      </c>
      <c r="AE10" s="17">
        <v>0.46207255590228402</v>
      </c>
      <c r="AF10" s="17">
        <v>0.35710917321649599</v>
      </c>
      <c r="AG10" s="17">
        <v>0.342505390282551</v>
      </c>
      <c r="AH10" s="17">
        <v>0.27491396412382402</v>
      </c>
      <c r="AI10" s="17">
        <v>0.41723898949191501</v>
      </c>
      <c r="AJ10" s="17">
        <v>0.35472886937414999</v>
      </c>
      <c r="AK10" s="17">
        <v>0.36481661182392999</v>
      </c>
      <c r="AL10" s="17">
        <v>0.43183018031887199</v>
      </c>
      <c r="AM10" s="17"/>
      <c r="AN10" s="17">
        <v>0.41783412764199201</v>
      </c>
      <c r="AO10" s="17">
        <v>0.353834225764526</v>
      </c>
      <c r="AP10" s="17"/>
      <c r="AQ10" s="17">
        <v>0.41636548441140703</v>
      </c>
      <c r="AR10" s="17">
        <v>0.35859728744457903</v>
      </c>
      <c r="AS10" s="17"/>
      <c r="AT10" s="17">
        <v>0.39999113307589101</v>
      </c>
      <c r="AU10" s="17">
        <v>0.355094543958339</v>
      </c>
      <c r="AV10" s="17"/>
      <c r="AW10" s="17">
        <v>0.37553244529365698</v>
      </c>
      <c r="AX10" s="17">
        <v>0.41282682475149901</v>
      </c>
      <c r="AY10" s="17"/>
      <c r="AZ10" s="17">
        <v>0.42528031045286402</v>
      </c>
      <c r="BA10" s="17">
        <v>0.35874646892587603</v>
      </c>
    </row>
    <row r="11" spans="2:53" ht="29" x14ac:dyDescent="0.35">
      <c r="B11" s="18" t="s">
        <v>253</v>
      </c>
      <c r="C11" s="17">
        <v>0.16670214453982199</v>
      </c>
      <c r="D11" s="17">
        <v>0.16081190714497201</v>
      </c>
      <c r="E11" s="17">
        <v>0.17274235768642801</v>
      </c>
      <c r="F11" s="17"/>
      <c r="G11" s="17">
        <v>0.150429730996404</v>
      </c>
      <c r="H11" s="17">
        <v>0.16833789047477399</v>
      </c>
      <c r="I11" s="17">
        <v>0.173998663759178</v>
      </c>
      <c r="J11" s="17">
        <v>0.18367202689588</v>
      </c>
      <c r="K11" s="17">
        <v>0.15147463888003099</v>
      </c>
      <c r="L11" s="17">
        <v>0.12668385668102999</v>
      </c>
      <c r="M11" s="17"/>
      <c r="N11" s="17">
        <v>0.170077026247619</v>
      </c>
      <c r="O11" s="17">
        <v>0.16796789624542499</v>
      </c>
      <c r="P11" s="17">
        <v>0.140913419102391</v>
      </c>
      <c r="Q11" s="17">
        <v>0.196914252116171</v>
      </c>
      <c r="R11" s="17"/>
      <c r="S11" s="17">
        <v>0.15327291755710801</v>
      </c>
      <c r="T11" s="17">
        <v>0.171605588792971</v>
      </c>
      <c r="U11" s="17">
        <v>0.14621841265604099</v>
      </c>
      <c r="V11" s="17">
        <v>0.194796072381133</v>
      </c>
      <c r="W11" s="17">
        <v>0.14293045670960899</v>
      </c>
      <c r="X11" s="17">
        <v>0.18848476458510399</v>
      </c>
      <c r="Y11" s="17">
        <v>0.13454550612764901</v>
      </c>
      <c r="Z11" s="17">
        <v>0.221244948840499</v>
      </c>
      <c r="AA11" s="17">
        <v>0.17251838210182599</v>
      </c>
      <c r="AB11" s="17"/>
      <c r="AC11" s="17">
        <v>0.16558770946416801</v>
      </c>
      <c r="AD11" s="17">
        <v>0.19432230531838099</v>
      </c>
      <c r="AE11" s="17">
        <v>0.137187658013671</v>
      </c>
      <c r="AF11" s="17">
        <v>0.21295239986317099</v>
      </c>
      <c r="AG11" s="17">
        <v>0.12405549996425499</v>
      </c>
      <c r="AH11" s="17">
        <v>0.18774640567847001</v>
      </c>
      <c r="AI11" s="17">
        <v>0.140748424384633</v>
      </c>
      <c r="AJ11" s="17">
        <v>0.26052321030830899</v>
      </c>
      <c r="AK11" s="17">
        <v>0.209983650857925</v>
      </c>
      <c r="AL11" s="17">
        <v>0.14163510109563501</v>
      </c>
      <c r="AM11" s="17"/>
      <c r="AN11" s="17">
        <v>0.16574406150976601</v>
      </c>
      <c r="AO11" s="17">
        <v>0.16350662304857999</v>
      </c>
      <c r="AP11" s="17"/>
      <c r="AQ11" s="17">
        <v>0.16549754077234499</v>
      </c>
      <c r="AR11" s="17">
        <v>0.16788780979595</v>
      </c>
      <c r="AS11" s="17"/>
      <c r="AT11" s="17">
        <v>0.17391391492661201</v>
      </c>
      <c r="AU11" s="17">
        <v>0.12786815369941401</v>
      </c>
      <c r="AV11" s="17"/>
      <c r="AW11" s="17">
        <v>0.16772831151059001</v>
      </c>
      <c r="AX11" s="17">
        <v>0.166028057571564</v>
      </c>
      <c r="AY11" s="17"/>
      <c r="AZ11" s="17">
        <v>0.16417697282469099</v>
      </c>
      <c r="BA11" s="17">
        <v>0.16916755676829301</v>
      </c>
    </row>
    <row r="12" spans="2:53" ht="29" x14ac:dyDescent="0.35">
      <c r="B12" s="18" t="s">
        <v>254</v>
      </c>
      <c r="C12" s="17">
        <v>5.1883021991882397E-2</v>
      </c>
      <c r="D12" s="17">
        <v>4.9508357267527302E-2</v>
      </c>
      <c r="E12" s="17">
        <v>5.4304363942602601E-2</v>
      </c>
      <c r="F12" s="17"/>
      <c r="G12" s="17">
        <v>4.4364066513035802E-2</v>
      </c>
      <c r="H12" s="17">
        <v>5.1539561810823697E-2</v>
      </c>
      <c r="I12" s="17">
        <v>4.36989791269283E-2</v>
      </c>
      <c r="J12" s="17">
        <v>6.5785625845113105E-2</v>
      </c>
      <c r="K12" s="17">
        <v>4.6640320058991297E-2</v>
      </c>
      <c r="L12" s="17">
        <v>5.7261328678590101E-2</v>
      </c>
      <c r="M12" s="17"/>
      <c r="N12" s="17">
        <v>4.5028444253683603E-2</v>
      </c>
      <c r="O12" s="17">
        <v>6.7233184862609804E-2</v>
      </c>
      <c r="P12" s="17">
        <v>5.85232744198496E-2</v>
      </c>
      <c r="Q12" s="17">
        <v>0.10148401960825</v>
      </c>
      <c r="R12" s="17"/>
      <c r="S12" s="17">
        <v>4.63780178445009E-2</v>
      </c>
      <c r="T12" s="17">
        <v>5.5636656008154602E-2</v>
      </c>
      <c r="U12" s="17">
        <v>5.3144630296808902E-2</v>
      </c>
      <c r="V12" s="17">
        <v>6.4329765079256002E-2</v>
      </c>
      <c r="W12" s="17">
        <v>5.8161722301052703E-2</v>
      </c>
      <c r="X12" s="17">
        <v>5.08317746477795E-2</v>
      </c>
      <c r="Y12" s="17">
        <v>4.67765623379457E-2</v>
      </c>
      <c r="Z12" s="17">
        <v>2.67258267728697E-2</v>
      </c>
      <c r="AA12" s="17">
        <v>5.2570666594748301E-2</v>
      </c>
      <c r="AB12" s="17"/>
      <c r="AC12" s="17">
        <v>4.2561453162799301E-2</v>
      </c>
      <c r="AD12" s="17">
        <v>5.9618168456623197E-2</v>
      </c>
      <c r="AE12" s="17">
        <v>3.80261921665997E-2</v>
      </c>
      <c r="AF12" s="17">
        <v>4.3151818169883401E-2</v>
      </c>
      <c r="AG12" s="17">
        <v>0.13741165604858599</v>
      </c>
      <c r="AH12" s="17">
        <v>5.06725260726359E-2</v>
      </c>
      <c r="AI12" s="17">
        <v>5.9838904540746897E-2</v>
      </c>
      <c r="AJ12" s="17">
        <v>3.3558130988312902E-2</v>
      </c>
      <c r="AK12" s="17">
        <v>2.80994211653177E-2</v>
      </c>
      <c r="AL12" s="17">
        <v>4.2622722027688402E-2</v>
      </c>
      <c r="AM12" s="17"/>
      <c r="AN12" s="17">
        <v>4.2344517464749099E-2</v>
      </c>
      <c r="AO12" s="17">
        <v>6.5085102262791295E-2</v>
      </c>
      <c r="AP12" s="17"/>
      <c r="AQ12" s="17">
        <v>4.42653277241951E-2</v>
      </c>
      <c r="AR12" s="17">
        <v>6.2839414512235195E-2</v>
      </c>
      <c r="AS12" s="17"/>
      <c r="AT12" s="17">
        <v>5.2589356195971902E-2</v>
      </c>
      <c r="AU12" s="17">
        <v>5.2260156152490599E-2</v>
      </c>
      <c r="AV12" s="17"/>
      <c r="AW12" s="17">
        <v>3.83026400913756E-2</v>
      </c>
      <c r="AX12" s="17">
        <v>6.8636072298626005E-2</v>
      </c>
      <c r="AY12" s="17"/>
      <c r="AZ12" s="17">
        <v>4.2568012940941702E-2</v>
      </c>
      <c r="BA12" s="17">
        <v>6.0977586565408699E-2</v>
      </c>
    </row>
    <row r="13" spans="2:53" ht="29" x14ac:dyDescent="0.35">
      <c r="B13" s="18" t="s">
        <v>255</v>
      </c>
      <c r="C13" s="17">
        <v>2.7486627505757501E-2</v>
      </c>
      <c r="D13" s="17">
        <v>1.92719546163021E-2</v>
      </c>
      <c r="E13" s="17">
        <v>3.5726028977417001E-2</v>
      </c>
      <c r="F13" s="17"/>
      <c r="G13" s="17">
        <v>2.2384179052905701E-2</v>
      </c>
      <c r="H13" s="17">
        <v>7.1400687830406899E-3</v>
      </c>
      <c r="I13" s="17">
        <v>2.1610280959195899E-2</v>
      </c>
      <c r="J13" s="17">
        <v>3.5629035342611498E-2</v>
      </c>
      <c r="K13" s="17">
        <v>4.0597803191280001E-2</v>
      </c>
      <c r="L13" s="17">
        <v>6.0419129952217897E-2</v>
      </c>
      <c r="M13" s="17"/>
      <c r="N13" s="17">
        <v>2.1627311289590698E-2</v>
      </c>
      <c r="O13" s="17">
        <v>3.5445310535241498E-2</v>
      </c>
      <c r="P13" s="17">
        <v>5.3640335742732297E-2</v>
      </c>
      <c r="Q13" s="17">
        <v>2.3917972642762499E-2</v>
      </c>
      <c r="R13" s="17"/>
      <c r="S13" s="17">
        <v>2.0970971197257601E-2</v>
      </c>
      <c r="T13" s="17">
        <v>2.3211557545314801E-2</v>
      </c>
      <c r="U13" s="17">
        <v>4.29204995330301E-2</v>
      </c>
      <c r="V13" s="17">
        <v>4.1633669823370099E-2</v>
      </c>
      <c r="W13" s="17">
        <v>1.3474571251165701E-2</v>
      </c>
      <c r="X13" s="17">
        <v>3.5387894106733299E-2</v>
      </c>
      <c r="Y13" s="17">
        <v>1.71136857164235E-2</v>
      </c>
      <c r="Z13" s="17">
        <v>3.5521334510018501E-2</v>
      </c>
      <c r="AA13" s="17">
        <v>2.5412314089352701E-2</v>
      </c>
      <c r="AB13" s="17"/>
      <c r="AC13" s="17">
        <v>1.14251792646892E-2</v>
      </c>
      <c r="AD13" s="17">
        <v>0.10116551392140399</v>
      </c>
      <c r="AE13" s="17">
        <v>3.5729172468197301E-3</v>
      </c>
      <c r="AF13" s="17">
        <v>1.0281357902556E-2</v>
      </c>
      <c r="AG13" s="17">
        <v>1.6408023526381901E-2</v>
      </c>
      <c r="AH13" s="17">
        <v>0</v>
      </c>
      <c r="AI13" s="17">
        <v>4.6586411094702303E-2</v>
      </c>
      <c r="AJ13" s="17">
        <v>9.6258250335807694E-3</v>
      </c>
      <c r="AK13" s="17">
        <v>8.5941796979031801E-3</v>
      </c>
      <c r="AL13" s="17">
        <v>2.92163693766667E-2</v>
      </c>
      <c r="AM13" s="17"/>
      <c r="AN13" s="17">
        <v>2.9422586175702E-3</v>
      </c>
      <c r="AO13" s="17">
        <v>6.0364561823507502E-2</v>
      </c>
      <c r="AP13" s="17"/>
      <c r="AQ13" s="17">
        <v>1.03101934320243E-2</v>
      </c>
      <c r="AR13" s="17">
        <v>5.4174014284601398E-2</v>
      </c>
      <c r="AS13" s="17"/>
      <c r="AT13" s="17">
        <v>2.4469598140509401E-2</v>
      </c>
      <c r="AU13" s="17">
        <v>4.8966012842374701E-2</v>
      </c>
      <c r="AV13" s="17"/>
      <c r="AW13" s="17">
        <v>2.8779611978330601E-2</v>
      </c>
      <c r="AX13" s="17">
        <v>2.6107675672727301E-2</v>
      </c>
      <c r="AY13" s="17"/>
      <c r="AZ13" s="17">
        <v>4.6845193259633299E-3</v>
      </c>
      <c r="BA13" s="17">
        <v>4.9749112074436101E-2</v>
      </c>
    </row>
    <row r="14" spans="2:53" x14ac:dyDescent="0.35">
      <c r="B14" s="18" t="s">
        <v>69</v>
      </c>
      <c r="C14" s="19">
        <v>6.4490267580305599E-2</v>
      </c>
      <c r="D14" s="19">
        <v>4.0230475506920903E-2</v>
      </c>
      <c r="E14" s="19">
        <v>8.8808078798448195E-2</v>
      </c>
      <c r="F14" s="19"/>
      <c r="G14" s="19">
        <v>3.5908612712616E-2</v>
      </c>
      <c r="H14" s="19">
        <v>2.37749308392434E-2</v>
      </c>
      <c r="I14" s="19">
        <v>3.3756643074851801E-2</v>
      </c>
      <c r="J14" s="19">
        <v>6.8567845372350195E-2</v>
      </c>
      <c r="K14" s="19">
        <v>0.14933942515613899</v>
      </c>
      <c r="L14" s="19">
        <v>0.13070894466195501</v>
      </c>
      <c r="M14" s="19"/>
      <c r="N14" s="19">
        <v>4.4601985311948998E-2</v>
      </c>
      <c r="O14" s="19">
        <v>9.2970311683239104E-2</v>
      </c>
      <c r="P14" s="19">
        <v>0.126575126188711</v>
      </c>
      <c r="Q14" s="19">
        <v>0.143957148365671</v>
      </c>
      <c r="R14" s="19"/>
      <c r="S14" s="19">
        <v>4.1083933908592898E-2</v>
      </c>
      <c r="T14" s="19">
        <v>9.2935089269464505E-2</v>
      </c>
      <c r="U14" s="19">
        <v>9.6258595667452401E-2</v>
      </c>
      <c r="V14" s="19">
        <v>4.7488932755268602E-2</v>
      </c>
      <c r="W14" s="19">
        <v>6.7201790693468405E-2</v>
      </c>
      <c r="X14" s="19">
        <v>5.5031121009742397E-2</v>
      </c>
      <c r="Y14" s="19">
        <v>9.6080575796990003E-2</v>
      </c>
      <c r="Z14" s="19">
        <v>1.7591022846608299E-2</v>
      </c>
      <c r="AA14" s="19">
        <v>4.7462261817087403E-2</v>
      </c>
      <c r="AB14" s="19"/>
      <c r="AC14" s="19">
        <v>4.6855497051415902E-2</v>
      </c>
      <c r="AD14" s="19">
        <v>5.7986814144294199E-2</v>
      </c>
      <c r="AE14" s="19">
        <v>2.3147096635823101E-2</v>
      </c>
      <c r="AF14" s="19">
        <v>1.7792449067721101E-2</v>
      </c>
      <c r="AG14" s="19">
        <v>2.9119664778783201E-2</v>
      </c>
      <c r="AH14" s="19">
        <v>0.129405560195582</v>
      </c>
      <c r="AI14" s="19">
        <v>7.8112133949372206E-2</v>
      </c>
      <c r="AJ14" s="19">
        <v>3.0373025938379001E-2</v>
      </c>
      <c r="AK14" s="19">
        <v>3.3602888194506401E-2</v>
      </c>
      <c r="AL14" s="19">
        <v>7.7627390765320506E-2</v>
      </c>
      <c r="AM14" s="19"/>
      <c r="AN14" s="19">
        <v>1.5891146544334399E-2</v>
      </c>
      <c r="AO14" s="19">
        <v>0.124854646931821</v>
      </c>
      <c r="AP14" s="19"/>
      <c r="AQ14" s="19">
        <v>2.2645156674266E-2</v>
      </c>
      <c r="AR14" s="19">
        <v>0.114647315412627</v>
      </c>
      <c r="AS14" s="19"/>
      <c r="AT14" s="19">
        <v>3.68957631078125E-2</v>
      </c>
      <c r="AU14" s="19">
        <v>0.20674152709183799</v>
      </c>
      <c r="AV14" s="19"/>
      <c r="AW14" s="19">
        <v>8.7402769633489696E-2</v>
      </c>
      <c r="AX14" s="19">
        <v>3.4312786725433503E-2</v>
      </c>
      <c r="AY14" s="19"/>
      <c r="AZ14" s="19">
        <v>1.1187515993989299E-2</v>
      </c>
      <c r="BA14" s="19">
        <v>0.116531582150948</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258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0.195275896985764</v>
      </c>
      <c r="D9" s="17">
        <v>0.20679972457493201</v>
      </c>
      <c r="E9" s="17">
        <v>0.18338829598366099</v>
      </c>
      <c r="F9" s="17"/>
      <c r="G9" s="17">
        <v>0.27224630811355899</v>
      </c>
      <c r="H9" s="17">
        <v>0.226138487024378</v>
      </c>
      <c r="I9" s="17">
        <v>0.23677268635840601</v>
      </c>
      <c r="J9" s="17">
        <v>0.182480395932378</v>
      </c>
      <c r="K9" s="17">
        <v>0.118270717112247</v>
      </c>
      <c r="L9" s="17">
        <v>9.6500526164281702E-2</v>
      </c>
      <c r="M9" s="17"/>
      <c r="N9" s="17">
        <v>0.19776791866257501</v>
      </c>
      <c r="O9" s="17">
        <v>0.17883033020257699</v>
      </c>
      <c r="P9" s="17">
        <v>0.18875917280992799</v>
      </c>
      <c r="Q9" s="17">
        <v>0.227641015759736</v>
      </c>
      <c r="R9" s="17"/>
      <c r="S9" s="17">
        <v>0.19799425051593</v>
      </c>
      <c r="T9" s="17">
        <v>0.125670641270097</v>
      </c>
      <c r="U9" s="17">
        <v>0.159240408146786</v>
      </c>
      <c r="V9" s="17">
        <v>0.24951205819802999</v>
      </c>
      <c r="W9" s="17">
        <v>0.19418382680818699</v>
      </c>
      <c r="X9" s="17">
        <v>0.231369016463397</v>
      </c>
      <c r="Y9" s="17">
        <v>0.187433190882002</v>
      </c>
      <c r="Z9" s="17">
        <v>0.29651572003846099</v>
      </c>
      <c r="AA9" s="17">
        <v>0.19941731792800499</v>
      </c>
      <c r="AB9" s="17"/>
      <c r="AC9" s="17">
        <v>0.16632019348983701</v>
      </c>
      <c r="AD9" s="17">
        <v>9.2574363854571906E-2</v>
      </c>
      <c r="AE9" s="17">
        <v>0.23234989349888699</v>
      </c>
      <c r="AF9" s="17">
        <v>0.26164678683241299</v>
      </c>
      <c r="AG9" s="17">
        <v>0.19730218814674499</v>
      </c>
      <c r="AH9" s="17">
        <v>0.27023157807897302</v>
      </c>
      <c r="AI9" s="17">
        <v>0.15810915590626901</v>
      </c>
      <c r="AJ9" s="17">
        <v>0.208397263995898</v>
      </c>
      <c r="AK9" s="17">
        <v>0.14894090418285999</v>
      </c>
      <c r="AL9" s="17">
        <v>0.20387237066279501</v>
      </c>
      <c r="AM9" s="17"/>
      <c r="AN9" s="17">
        <v>0.26609530556661098</v>
      </c>
      <c r="AO9" s="17">
        <v>0.110624889875803</v>
      </c>
      <c r="AP9" s="17"/>
      <c r="AQ9" s="17">
        <v>0.24021449575610199</v>
      </c>
      <c r="AR9" s="17">
        <v>0.13220071191520399</v>
      </c>
      <c r="AS9" s="17"/>
      <c r="AT9" s="17">
        <v>0.20837821204398599</v>
      </c>
      <c r="AU9" s="17">
        <v>0.116466398961446</v>
      </c>
      <c r="AV9" s="17"/>
      <c r="AW9" s="17">
        <v>0.20266622913107399</v>
      </c>
      <c r="AX9" s="17">
        <v>0.186765338260687</v>
      </c>
      <c r="AY9" s="17"/>
      <c r="AZ9" s="17">
        <v>0.28698770553231001</v>
      </c>
      <c r="BA9" s="17">
        <v>0.105734495531388</v>
      </c>
    </row>
    <row r="10" spans="2:53" ht="29" x14ac:dyDescent="0.35">
      <c r="B10" s="18" t="s">
        <v>252</v>
      </c>
      <c r="C10" s="17">
        <v>0.395446859208549</v>
      </c>
      <c r="D10" s="17">
        <v>0.40865495135281599</v>
      </c>
      <c r="E10" s="17">
        <v>0.382594536421488</v>
      </c>
      <c r="F10" s="17"/>
      <c r="G10" s="17">
        <v>0.45177018523870799</v>
      </c>
      <c r="H10" s="17">
        <v>0.44065786576959098</v>
      </c>
      <c r="I10" s="17">
        <v>0.41502013504257201</v>
      </c>
      <c r="J10" s="17">
        <v>0.38477426381638602</v>
      </c>
      <c r="K10" s="17">
        <v>0.33631154599648799</v>
      </c>
      <c r="L10" s="17">
        <v>0.30717378746452101</v>
      </c>
      <c r="M10" s="17"/>
      <c r="N10" s="17">
        <v>0.42634049466860002</v>
      </c>
      <c r="O10" s="17">
        <v>0.32272273237009302</v>
      </c>
      <c r="P10" s="17">
        <v>0.317915092267401</v>
      </c>
      <c r="Q10" s="17">
        <v>0.26163637067961898</v>
      </c>
      <c r="R10" s="17"/>
      <c r="S10" s="17">
        <v>0.40089922593280303</v>
      </c>
      <c r="T10" s="17">
        <v>0.39738514916030399</v>
      </c>
      <c r="U10" s="17">
        <v>0.37345595907245799</v>
      </c>
      <c r="V10" s="17">
        <v>0.36675105543549402</v>
      </c>
      <c r="W10" s="17">
        <v>0.41054016734084298</v>
      </c>
      <c r="X10" s="17">
        <v>0.411906233671404</v>
      </c>
      <c r="Y10" s="17">
        <v>0.39858161893481803</v>
      </c>
      <c r="Z10" s="17">
        <v>0.39360564013090299</v>
      </c>
      <c r="AA10" s="17">
        <v>0.40271583728044202</v>
      </c>
      <c r="AB10" s="17"/>
      <c r="AC10" s="17">
        <v>0.46166431284539799</v>
      </c>
      <c r="AD10" s="17">
        <v>0.32062731593890198</v>
      </c>
      <c r="AE10" s="17">
        <v>0.43325270451903902</v>
      </c>
      <c r="AF10" s="17">
        <v>0.46445424177066802</v>
      </c>
      <c r="AG10" s="17">
        <v>0.54272448103326398</v>
      </c>
      <c r="AH10" s="17">
        <v>0.340246117529377</v>
      </c>
      <c r="AI10" s="17">
        <v>0.35199816874001599</v>
      </c>
      <c r="AJ10" s="17">
        <v>0.36460465458265701</v>
      </c>
      <c r="AK10" s="17">
        <v>0.54574781577922504</v>
      </c>
      <c r="AL10" s="17">
        <v>0.32012241741321301</v>
      </c>
      <c r="AM10" s="17"/>
      <c r="AN10" s="17">
        <v>0.43745265383367199</v>
      </c>
      <c r="AO10" s="17">
        <v>0.337088017893166</v>
      </c>
      <c r="AP10" s="17"/>
      <c r="AQ10" s="17">
        <v>0.43678272340201102</v>
      </c>
      <c r="AR10" s="17">
        <v>0.34628396009058898</v>
      </c>
      <c r="AS10" s="17"/>
      <c r="AT10" s="17">
        <v>0.413547817642822</v>
      </c>
      <c r="AU10" s="17">
        <v>0.30073316478874901</v>
      </c>
      <c r="AV10" s="17"/>
      <c r="AW10" s="17">
        <v>0.38162454657223299</v>
      </c>
      <c r="AX10" s="17">
        <v>0.41384498154557903</v>
      </c>
      <c r="AY10" s="17"/>
      <c r="AZ10" s="17">
        <v>0.45141751686727999</v>
      </c>
      <c r="BA10" s="17">
        <v>0.34080077593408797</v>
      </c>
    </row>
    <row r="11" spans="2:53" ht="29" x14ac:dyDescent="0.35">
      <c r="B11" s="18" t="s">
        <v>253</v>
      </c>
      <c r="C11" s="17">
        <v>0.206626455766621</v>
      </c>
      <c r="D11" s="17">
        <v>0.22034372165331301</v>
      </c>
      <c r="E11" s="17">
        <v>0.19273487703602901</v>
      </c>
      <c r="F11" s="17"/>
      <c r="G11" s="17">
        <v>0.170982802931405</v>
      </c>
      <c r="H11" s="17">
        <v>0.20237578957575</v>
      </c>
      <c r="I11" s="17">
        <v>0.19378940534344799</v>
      </c>
      <c r="J11" s="17">
        <v>0.22013726101223899</v>
      </c>
      <c r="K11" s="17">
        <v>0.214110891177163</v>
      </c>
      <c r="L11" s="17">
        <v>0.234252061687445</v>
      </c>
      <c r="M11" s="17"/>
      <c r="N11" s="17">
        <v>0.206204007386382</v>
      </c>
      <c r="O11" s="17">
        <v>0.21921588931579</v>
      </c>
      <c r="P11" s="17">
        <v>0.223049843686393</v>
      </c>
      <c r="Q11" s="17">
        <v>0.153394894902708</v>
      </c>
      <c r="R11" s="17"/>
      <c r="S11" s="17">
        <v>0.21284243333629099</v>
      </c>
      <c r="T11" s="17">
        <v>0.259845054162617</v>
      </c>
      <c r="U11" s="17">
        <v>0.19434771268120299</v>
      </c>
      <c r="V11" s="17">
        <v>0.17918205114965</v>
      </c>
      <c r="W11" s="17">
        <v>0.211921836085634</v>
      </c>
      <c r="X11" s="17">
        <v>0.17821198172186101</v>
      </c>
      <c r="Y11" s="17">
        <v>0.17284696356068999</v>
      </c>
      <c r="Z11" s="17">
        <v>0.176928099659275</v>
      </c>
      <c r="AA11" s="17">
        <v>0.22172668174098201</v>
      </c>
      <c r="AB11" s="17"/>
      <c r="AC11" s="17">
        <v>0.25187966586642502</v>
      </c>
      <c r="AD11" s="17">
        <v>0.27571575766428602</v>
      </c>
      <c r="AE11" s="17">
        <v>0.18787852490226101</v>
      </c>
      <c r="AF11" s="17">
        <v>0.163265005861154</v>
      </c>
      <c r="AG11" s="17">
        <v>7.8158207796220194E-2</v>
      </c>
      <c r="AH11" s="17">
        <v>0.23483568519290601</v>
      </c>
      <c r="AI11" s="17">
        <v>0.20914306724860299</v>
      </c>
      <c r="AJ11" s="17">
        <v>0.28177213139764801</v>
      </c>
      <c r="AK11" s="17">
        <v>0.215525627826118</v>
      </c>
      <c r="AL11" s="17">
        <v>0.21736774379377199</v>
      </c>
      <c r="AM11" s="17"/>
      <c r="AN11" s="17">
        <v>0.20368625626330999</v>
      </c>
      <c r="AO11" s="17">
        <v>0.20902566934337999</v>
      </c>
      <c r="AP11" s="17"/>
      <c r="AQ11" s="17">
        <v>0.209810483763438</v>
      </c>
      <c r="AR11" s="17">
        <v>0.199759242833704</v>
      </c>
      <c r="AS11" s="17"/>
      <c r="AT11" s="17">
        <v>0.21303631797863101</v>
      </c>
      <c r="AU11" s="17">
        <v>0.18374470543195301</v>
      </c>
      <c r="AV11" s="17"/>
      <c r="AW11" s="17">
        <v>0.18530681345887601</v>
      </c>
      <c r="AX11" s="17">
        <v>0.23238733254317001</v>
      </c>
      <c r="AY11" s="17"/>
      <c r="AZ11" s="17">
        <v>0.18205336135904501</v>
      </c>
      <c r="BA11" s="17">
        <v>0.230618015263655</v>
      </c>
    </row>
    <row r="12" spans="2:53" ht="29" x14ac:dyDescent="0.35">
      <c r="B12" s="18" t="s">
        <v>254</v>
      </c>
      <c r="C12" s="17">
        <v>8.7963091080356604E-2</v>
      </c>
      <c r="D12" s="17">
        <v>8.3311328493891307E-2</v>
      </c>
      <c r="E12" s="17">
        <v>9.2693990779897303E-2</v>
      </c>
      <c r="F12" s="17"/>
      <c r="G12" s="17">
        <v>4.7540244146441299E-2</v>
      </c>
      <c r="H12" s="17">
        <v>7.8561260052629395E-2</v>
      </c>
      <c r="I12" s="17">
        <v>9.2374921056237305E-2</v>
      </c>
      <c r="J12" s="17">
        <v>8.15276028482501E-2</v>
      </c>
      <c r="K12" s="17">
        <v>0.105702368454677</v>
      </c>
      <c r="L12" s="17">
        <v>0.10865944549877</v>
      </c>
      <c r="M12" s="17"/>
      <c r="N12" s="17">
        <v>8.6872488448382607E-2</v>
      </c>
      <c r="O12" s="17">
        <v>0.107739919717177</v>
      </c>
      <c r="P12" s="17">
        <v>6.3910755176980805E-2</v>
      </c>
      <c r="Q12" s="17">
        <v>0.12950384137264001</v>
      </c>
      <c r="R12" s="17"/>
      <c r="S12" s="17">
        <v>9.9884798829487406E-2</v>
      </c>
      <c r="T12" s="17">
        <v>7.8848211998816004E-2</v>
      </c>
      <c r="U12" s="17">
        <v>9.0662852843333405E-2</v>
      </c>
      <c r="V12" s="17">
        <v>0.100253173245461</v>
      </c>
      <c r="W12" s="17">
        <v>7.8202513964325995E-2</v>
      </c>
      <c r="X12" s="17">
        <v>7.6398046897485805E-2</v>
      </c>
      <c r="Y12" s="17">
        <v>0.10031813073540299</v>
      </c>
      <c r="Z12" s="17">
        <v>6.6475271271377298E-2</v>
      </c>
      <c r="AA12" s="17">
        <v>8.6453751590755606E-2</v>
      </c>
      <c r="AB12" s="17"/>
      <c r="AC12" s="17">
        <v>5.4047329675721199E-2</v>
      </c>
      <c r="AD12" s="17">
        <v>0.136892006672207</v>
      </c>
      <c r="AE12" s="17">
        <v>8.3603467851735003E-2</v>
      </c>
      <c r="AF12" s="17">
        <v>7.3301321409976403E-2</v>
      </c>
      <c r="AG12" s="17">
        <v>7.8976694520254007E-2</v>
      </c>
      <c r="AH12" s="17">
        <v>6.8858392361681703E-2</v>
      </c>
      <c r="AI12" s="17">
        <v>0.128145773375264</v>
      </c>
      <c r="AJ12" s="17">
        <v>7.1477353934668003E-2</v>
      </c>
      <c r="AK12" s="17">
        <v>6.8320597504997402E-2</v>
      </c>
      <c r="AL12" s="17">
        <v>8.3642800799909794E-2</v>
      </c>
      <c r="AM12" s="17"/>
      <c r="AN12" s="17">
        <v>6.9043454480241295E-2</v>
      </c>
      <c r="AO12" s="17">
        <v>0.11401481166939099</v>
      </c>
      <c r="AP12" s="17"/>
      <c r="AQ12" s="17">
        <v>7.4288891247537694E-2</v>
      </c>
      <c r="AR12" s="17">
        <v>0.10818619516809599</v>
      </c>
      <c r="AS12" s="17"/>
      <c r="AT12" s="17">
        <v>8.25500845256191E-2</v>
      </c>
      <c r="AU12" s="17">
        <v>0.116158672119619</v>
      </c>
      <c r="AV12" s="17"/>
      <c r="AW12" s="17">
        <v>8.7668260587602603E-2</v>
      </c>
      <c r="AX12" s="17">
        <v>8.8360234949855399E-2</v>
      </c>
      <c r="AY12" s="17"/>
      <c r="AZ12" s="17">
        <v>6.13002632865743E-2</v>
      </c>
      <c r="BA12" s="17">
        <v>0.11399492934882</v>
      </c>
    </row>
    <row r="13" spans="2:53" ht="29" x14ac:dyDescent="0.35">
      <c r="B13" s="18" t="s">
        <v>255</v>
      </c>
      <c r="C13" s="17">
        <v>4.2589784202613799E-2</v>
      </c>
      <c r="D13" s="17">
        <v>2.7726150795208199E-2</v>
      </c>
      <c r="E13" s="17">
        <v>5.7491733842535801E-2</v>
      </c>
      <c r="F13" s="17"/>
      <c r="G13" s="17">
        <v>2.5099478561495601E-2</v>
      </c>
      <c r="H13" s="17">
        <v>1.8811618320166801E-2</v>
      </c>
      <c r="I13" s="17">
        <v>2.2011829396512E-2</v>
      </c>
      <c r="J13" s="17">
        <v>5.3594789875707899E-2</v>
      </c>
      <c r="K13" s="17">
        <v>8.1730472469063203E-2</v>
      </c>
      <c r="L13" s="17">
        <v>8.6790632766201997E-2</v>
      </c>
      <c r="M13" s="17"/>
      <c r="N13" s="17">
        <v>3.1851518650406897E-2</v>
      </c>
      <c r="O13" s="17">
        <v>6.4657672661950299E-2</v>
      </c>
      <c r="P13" s="17">
        <v>6.1743233104420203E-2</v>
      </c>
      <c r="Q13" s="17">
        <v>9.8330584059270906E-2</v>
      </c>
      <c r="R13" s="17"/>
      <c r="S13" s="17">
        <v>3.3334487187391203E-2</v>
      </c>
      <c r="T13" s="17">
        <v>3.1406689667071601E-2</v>
      </c>
      <c r="U13" s="17">
        <v>9.3654199853496406E-2</v>
      </c>
      <c r="V13" s="17">
        <v>4.16336713354062E-2</v>
      </c>
      <c r="W13" s="17">
        <v>2.90808607855805E-2</v>
      </c>
      <c r="X13" s="17">
        <v>4.3185030075147998E-2</v>
      </c>
      <c r="Y13" s="17">
        <v>3.84649234865026E-2</v>
      </c>
      <c r="Z13" s="17">
        <v>4.8884246053375699E-2</v>
      </c>
      <c r="AA13" s="17">
        <v>3.8991490006292699E-2</v>
      </c>
      <c r="AB13" s="17"/>
      <c r="AC13" s="17">
        <v>2.0715917273434699E-2</v>
      </c>
      <c r="AD13" s="17">
        <v>9.2291439901675904E-2</v>
      </c>
      <c r="AE13" s="17">
        <v>1.42747129725479E-2</v>
      </c>
      <c r="AF13" s="17">
        <v>1.39687718071386E-2</v>
      </c>
      <c r="AG13" s="17">
        <v>2.9119665450328801E-2</v>
      </c>
      <c r="AH13" s="17">
        <v>1.4012574441471901E-2</v>
      </c>
      <c r="AI13" s="17">
        <v>6.1635688555028899E-2</v>
      </c>
      <c r="AJ13" s="17">
        <v>9.6258250335807694E-3</v>
      </c>
      <c r="AK13" s="17">
        <v>8.5941796979031801E-3</v>
      </c>
      <c r="AL13" s="17">
        <v>8.3220992529303997E-2</v>
      </c>
      <c r="AM13" s="17"/>
      <c r="AN13" s="17">
        <v>6.1825691957026396E-3</v>
      </c>
      <c r="AO13" s="17">
        <v>8.9617586642756805E-2</v>
      </c>
      <c r="AP13" s="17"/>
      <c r="AQ13" s="17">
        <v>1.3490511252587E-2</v>
      </c>
      <c r="AR13" s="17">
        <v>8.4318417960337094E-2</v>
      </c>
      <c r="AS13" s="17"/>
      <c r="AT13" s="17">
        <v>3.8931877991340902E-2</v>
      </c>
      <c r="AU13" s="17">
        <v>6.9490585710516306E-2</v>
      </c>
      <c r="AV13" s="17"/>
      <c r="AW13" s="17">
        <v>4.6693028142618602E-2</v>
      </c>
      <c r="AX13" s="17">
        <v>3.7916240595394501E-2</v>
      </c>
      <c r="AY13" s="17"/>
      <c r="AZ13" s="17">
        <v>5.8531668590120099E-3</v>
      </c>
      <c r="BA13" s="17">
        <v>7.8457010612938097E-2</v>
      </c>
    </row>
    <row r="14" spans="2:53" x14ac:dyDescent="0.35">
      <c r="B14" s="18" t="s">
        <v>69</v>
      </c>
      <c r="C14" s="19">
        <v>7.20979127560957E-2</v>
      </c>
      <c r="D14" s="19">
        <v>5.3164123129838897E-2</v>
      </c>
      <c r="E14" s="19">
        <v>9.1096565936388402E-2</v>
      </c>
      <c r="F14" s="19"/>
      <c r="G14" s="19">
        <v>3.2360981008390903E-2</v>
      </c>
      <c r="H14" s="19">
        <v>3.3454979257484703E-2</v>
      </c>
      <c r="I14" s="19">
        <v>4.0031022802824702E-2</v>
      </c>
      <c r="J14" s="19">
        <v>7.7485686515039995E-2</v>
      </c>
      <c r="K14" s="19">
        <v>0.143874004790361</v>
      </c>
      <c r="L14" s="19">
        <v>0.16662354641877999</v>
      </c>
      <c r="M14" s="19"/>
      <c r="N14" s="19">
        <v>5.0963572183653501E-2</v>
      </c>
      <c r="O14" s="19">
        <v>0.106833455732412</v>
      </c>
      <c r="P14" s="19">
        <v>0.14462190295487701</v>
      </c>
      <c r="Q14" s="19">
        <v>0.12949329322602701</v>
      </c>
      <c r="R14" s="19"/>
      <c r="S14" s="19">
        <v>5.5044804198097999E-2</v>
      </c>
      <c r="T14" s="19">
        <v>0.10684425374109401</v>
      </c>
      <c r="U14" s="19">
        <v>8.8638867402723101E-2</v>
      </c>
      <c r="V14" s="19">
        <v>6.2667990635959001E-2</v>
      </c>
      <c r="W14" s="19">
        <v>7.6070795015429599E-2</v>
      </c>
      <c r="X14" s="19">
        <v>5.8929691170705199E-2</v>
      </c>
      <c r="Y14" s="19">
        <v>0.102355172400585</v>
      </c>
      <c r="Z14" s="19">
        <v>1.7591022846608299E-2</v>
      </c>
      <c r="AA14" s="19">
        <v>5.0694921453523702E-2</v>
      </c>
      <c r="AB14" s="19"/>
      <c r="AC14" s="19">
        <v>4.5372580849184101E-2</v>
      </c>
      <c r="AD14" s="19">
        <v>8.1899115968356903E-2</v>
      </c>
      <c r="AE14" s="19">
        <v>4.8640696255530101E-2</v>
      </c>
      <c r="AF14" s="19">
        <v>2.3363872318649E-2</v>
      </c>
      <c r="AG14" s="19">
        <v>7.3718763053188002E-2</v>
      </c>
      <c r="AH14" s="19">
        <v>7.1815652395591095E-2</v>
      </c>
      <c r="AI14" s="19">
        <v>9.0968146174818798E-2</v>
      </c>
      <c r="AJ14" s="19">
        <v>6.41227710555487E-2</v>
      </c>
      <c r="AK14" s="19">
        <v>1.28708750088965E-2</v>
      </c>
      <c r="AL14" s="19">
        <v>9.17736748010064E-2</v>
      </c>
      <c r="AM14" s="19"/>
      <c r="AN14" s="19">
        <v>1.7539760660463002E-2</v>
      </c>
      <c r="AO14" s="19">
        <v>0.139629024575502</v>
      </c>
      <c r="AP14" s="19"/>
      <c r="AQ14" s="19">
        <v>2.5412894578324699E-2</v>
      </c>
      <c r="AR14" s="19">
        <v>0.12925147203207099</v>
      </c>
      <c r="AS14" s="19"/>
      <c r="AT14" s="19">
        <v>4.35556898176006E-2</v>
      </c>
      <c r="AU14" s="19">
        <v>0.21340647298771701</v>
      </c>
      <c r="AV14" s="19"/>
      <c r="AW14" s="19">
        <v>9.6041122107595703E-2</v>
      </c>
      <c r="AX14" s="19">
        <v>4.0725872105313601E-2</v>
      </c>
      <c r="AY14" s="19"/>
      <c r="AZ14" s="19">
        <v>1.2387986095778901E-2</v>
      </c>
      <c r="BA14" s="19">
        <v>0.13039477330911101</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259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0.16349657453966601</v>
      </c>
      <c r="D9" s="17">
        <v>0.17221385030450301</v>
      </c>
      <c r="E9" s="17">
        <v>0.15492639083318999</v>
      </c>
      <c r="F9" s="17"/>
      <c r="G9" s="17">
        <v>0.185636604202812</v>
      </c>
      <c r="H9" s="17">
        <v>0.18473623991470001</v>
      </c>
      <c r="I9" s="17">
        <v>0.21209778126457099</v>
      </c>
      <c r="J9" s="17">
        <v>0.170418713871623</v>
      </c>
      <c r="K9" s="17">
        <v>6.9043436513037307E-2</v>
      </c>
      <c r="L9" s="17">
        <v>7.8993687329810797E-2</v>
      </c>
      <c r="M9" s="17"/>
      <c r="N9" s="17">
        <v>0.17069858517887801</v>
      </c>
      <c r="O9" s="17">
        <v>0.122129904309503</v>
      </c>
      <c r="P9" s="17">
        <v>0.17540936055121401</v>
      </c>
      <c r="Q9" s="17">
        <v>0.119524082528891</v>
      </c>
      <c r="R9" s="17"/>
      <c r="S9" s="17">
        <v>0.177082610864744</v>
      </c>
      <c r="T9" s="17">
        <v>0.10648882969770899</v>
      </c>
      <c r="U9" s="17">
        <v>0.133970297783747</v>
      </c>
      <c r="V9" s="17">
        <v>0.14159686480340899</v>
      </c>
      <c r="W9" s="17">
        <v>0.20996117977953099</v>
      </c>
      <c r="X9" s="17">
        <v>0.15886952454988501</v>
      </c>
      <c r="Y9" s="17">
        <v>0.14489418894636699</v>
      </c>
      <c r="Z9" s="17">
        <v>0.30953933732584499</v>
      </c>
      <c r="AA9" s="17">
        <v>0.18784359470407</v>
      </c>
      <c r="AB9" s="17"/>
      <c r="AC9" s="17">
        <v>0.140709505273342</v>
      </c>
      <c r="AD9" s="17">
        <v>9.8648710678147705E-2</v>
      </c>
      <c r="AE9" s="17">
        <v>0.15464152163827599</v>
      </c>
      <c r="AF9" s="17">
        <v>0.24106242383318999</v>
      </c>
      <c r="AG9" s="17">
        <v>0.198605767161183</v>
      </c>
      <c r="AH9" s="17">
        <v>0.20470458253874499</v>
      </c>
      <c r="AI9" s="17">
        <v>0.126301086971599</v>
      </c>
      <c r="AJ9" s="17">
        <v>0.16325808407988299</v>
      </c>
      <c r="AK9" s="17">
        <v>0.108205126039689</v>
      </c>
      <c r="AL9" s="17">
        <v>0.19633363918441299</v>
      </c>
      <c r="AM9" s="17"/>
      <c r="AN9" s="17">
        <v>0.23281403273858101</v>
      </c>
      <c r="AO9" s="17">
        <v>7.9496735486884199E-2</v>
      </c>
      <c r="AP9" s="17"/>
      <c r="AQ9" s="17">
        <v>0.22643266968360701</v>
      </c>
      <c r="AR9" s="17">
        <v>7.6483252464932303E-2</v>
      </c>
      <c r="AS9" s="17"/>
      <c r="AT9" s="17">
        <v>0.17223642629688199</v>
      </c>
      <c r="AU9" s="17">
        <v>0.112199658538732</v>
      </c>
      <c r="AV9" s="17"/>
      <c r="AW9" s="17">
        <v>0.186181211857158</v>
      </c>
      <c r="AX9" s="17">
        <v>0.13717949094420701</v>
      </c>
      <c r="AY9" s="17"/>
      <c r="AZ9" s="17">
        <v>0.24757347764526899</v>
      </c>
      <c r="BA9" s="17">
        <v>8.1409394564378096E-2</v>
      </c>
    </row>
    <row r="10" spans="2:53" ht="29" x14ac:dyDescent="0.35">
      <c r="B10" s="18" t="s">
        <v>252</v>
      </c>
      <c r="C10" s="17">
        <v>0.35259247859980603</v>
      </c>
      <c r="D10" s="17">
        <v>0.38091524790679898</v>
      </c>
      <c r="E10" s="17">
        <v>0.32404746815709301</v>
      </c>
      <c r="F10" s="17"/>
      <c r="G10" s="17">
        <v>0.44225689190746398</v>
      </c>
      <c r="H10" s="17">
        <v>0.41926907469605201</v>
      </c>
      <c r="I10" s="17">
        <v>0.38478599517567103</v>
      </c>
      <c r="J10" s="17">
        <v>0.32313786849153597</v>
      </c>
      <c r="K10" s="17">
        <v>0.27045129571001297</v>
      </c>
      <c r="L10" s="17">
        <v>0.23606151076726001</v>
      </c>
      <c r="M10" s="17"/>
      <c r="N10" s="17">
        <v>0.36263057661181702</v>
      </c>
      <c r="O10" s="17">
        <v>0.33744471737918103</v>
      </c>
      <c r="P10" s="17">
        <v>0.33026027216307902</v>
      </c>
      <c r="Q10" s="17">
        <v>0.30106179575164599</v>
      </c>
      <c r="R10" s="17"/>
      <c r="S10" s="17">
        <v>0.39826586974823103</v>
      </c>
      <c r="T10" s="17">
        <v>0.300598026263315</v>
      </c>
      <c r="U10" s="17">
        <v>0.29764561778702597</v>
      </c>
      <c r="V10" s="17">
        <v>0.35518552897805999</v>
      </c>
      <c r="W10" s="17">
        <v>0.40610566505137302</v>
      </c>
      <c r="X10" s="17">
        <v>0.37246939258191403</v>
      </c>
      <c r="Y10" s="17">
        <v>0.35587912755706402</v>
      </c>
      <c r="Z10" s="17">
        <v>0.26590107990446898</v>
      </c>
      <c r="AA10" s="17">
        <v>0.37879014492791502</v>
      </c>
      <c r="AB10" s="17"/>
      <c r="AC10" s="17">
        <v>0.37635193416489698</v>
      </c>
      <c r="AD10" s="17">
        <v>0.215208498769245</v>
      </c>
      <c r="AE10" s="17">
        <v>0.414737150360522</v>
      </c>
      <c r="AF10" s="17">
        <v>0.413629334706416</v>
      </c>
      <c r="AG10" s="17">
        <v>0.31190350306028802</v>
      </c>
      <c r="AH10" s="17">
        <v>0.28685287814869498</v>
      </c>
      <c r="AI10" s="17">
        <v>0.33068503116618098</v>
      </c>
      <c r="AJ10" s="17">
        <v>0.37300148707872299</v>
      </c>
      <c r="AK10" s="17">
        <v>0.47303373140966698</v>
      </c>
      <c r="AL10" s="17">
        <v>0.30259308963644899</v>
      </c>
      <c r="AM10" s="17"/>
      <c r="AN10" s="17">
        <v>0.411131543251682</v>
      </c>
      <c r="AO10" s="17">
        <v>0.275638009966021</v>
      </c>
      <c r="AP10" s="17"/>
      <c r="AQ10" s="17">
        <v>0.40272596781155801</v>
      </c>
      <c r="AR10" s="17">
        <v>0.28268370789214398</v>
      </c>
      <c r="AS10" s="17"/>
      <c r="AT10" s="17">
        <v>0.36558599259796198</v>
      </c>
      <c r="AU10" s="17">
        <v>0.28556267250773498</v>
      </c>
      <c r="AV10" s="17"/>
      <c r="AW10" s="17">
        <v>0.33300834877039998</v>
      </c>
      <c r="AX10" s="17">
        <v>0.37678296254117299</v>
      </c>
      <c r="AY10" s="17"/>
      <c r="AZ10" s="17">
        <v>0.42007999898063197</v>
      </c>
      <c r="BA10" s="17">
        <v>0.28670208507961897</v>
      </c>
    </row>
    <row r="11" spans="2:53" ht="29" x14ac:dyDescent="0.35">
      <c r="B11" s="18" t="s">
        <v>253</v>
      </c>
      <c r="C11" s="17">
        <v>0.24303731579023399</v>
      </c>
      <c r="D11" s="17">
        <v>0.24696296972471199</v>
      </c>
      <c r="E11" s="17">
        <v>0.23933031374343799</v>
      </c>
      <c r="F11" s="17"/>
      <c r="G11" s="17">
        <v>0.248358304477035</v>
      </c>
      <c r="H11" s="17">
        <v>0.23081103617997401</v>
      </c>
      <c r="I11" s="17">
        <v>0.248375301897619</v>
      </c>
      <c r="J11" s="17">
        <v>0.24165385845211801</v>
      </c>
      <c r="K11" s="17">
        <v>0.254936430154791</v>
      </c>
      <c r="L11" s="17">
        <v>0.23549557933585499</v>
      </c>
      <c r="M11" s="17"/>
      <c r="N11" s="17">
        <v>0.255627036566697</v>
      </c>
      <c r="O11" s="17">
        <v>0.198167107595034</v>
      </c>
      <c r="P11" s="17">
        <v>0.215782049355803</v>
      </c>
      <c r="Q11" s="17">
        <v>0.21535643364204299</v>
      </c>
      <c r="R11" s="17"/>
      <c r="S11" s="17">
        <v>0.23053006090396699</v>
      </c>
      <c r="T11" s="17">
        <v>0.31907006977154401</v>
      </c>
      <c r="U11" s="17">
        <v>0.21701341969816099</v>
      </c>
      <c r="V11" s="17">
        <v>0.22710593916103</v>
      </c>
      <c r="W11" s="17">
        <v>0.182669911293844</v>
      </c>
      <c r="X11" s="17">
        <v>0.22747044430657801</v>
      </c>
      <c r="Y11" s="17">
        <v>0.24097477072779899</v>
      </c>
      <c r="Z11" s="17">
        <v>0.26488321907335699</v>
      </c>
      <c r="AA11" s="17">
        <v>0.245263250017594</v>
      </c>
      <c r="AB11" s="17"/>
      <c r="AC11" s="17">
        <v>0.28200302123503002</v>
      </c>
      <c r="AD11" s="17">
        <v>0.29924463387118599</v>
      </c>
      <c r="AE11" s="17">
        <v>0.28312550471723003</v>
      </c>
      <c r="AF11" s="17">
        <v>0.217842935348765</v>
      </c>
      <c r="AG11" s="17">
        <v>0.27116094122937301</v>
      </c>
      <c r="AH11" s="17">
        <v>0.265890393532909</v>
      </c>
      <c r="AI11" s="17">
        <v>0.222346661443869</v>
      </c>
      <c r="AJ11" s="17">
        <v>0.310361410232535</v>
      </c>
      <c r="AK11" s="17">
        <v>0.36218515346320601</v>
      </c>
      <c r="AL11" s="17">
        <v>0.18401890548603</v>
      </c>
      <c r="AM11" s="17"/>
      <c r="AN11" s="17">
        <v>0.241049975836964</v>
      </c>
      <c r="AO11" s="17">
        <v>0.245513725210909</v>
      </c>
      <c r="AP11" s="17"/>
      <c r="AQ11" s="17">
        <v>0.23677973233059099</v>
      </c>
      <c r="AR11" s="17">
        <v>0.25685333381000802</v>
      </c>
      <c r="AS11" s="17"/>
      <c r="AT11" s="17">
        <v>0.25528719781547798</v>
      </c>
      <c r="AU11" s="17">
        <v>0.17946756749693599</v>
      </c>
      <c r="AV11" s="17"/>
      <c r="AW11" s="17">
        <v>0.23015995435936801</v>
      </c>
      <c r="AX11" s="17">
        <v>0.258295939362025</v>
      </c>
      <c r="AY11" s="17"/>
      <c r="AZ11" s="17">
        <v>0.224895266420333</v>
      </c>
      <c r="BA11" s="17">
        <v>0.26075002423617999</v>
      </c>
    </row>
    <row r="12" spans="2:53" ht="29" x14ac:dyDescent="0.35">
      <c r="B12" s="18" t="s">
        <v>254</v>
      </c>
      <c r="C12" s="17">
        <v>0.102161873899416</v>
      </c>
      <c r="D12" s="17">
        <v>0.100791596222965</v>
      </c>
      <c r="E12" s="17">
        <v>0.10326385550259</v>
      </c>
      <c r="F12" s="17"/>
      <c r="G12" s="17">
        <v>7.3497665751446797E-2</v>
      </c>
      <c r="H12" s="17">
        <v>9.3351975693293496E-2</v>
      </c>
      <c r="I12" s="17">
        <v>8.0324531062265794E-2</v>
      </c>
      <c r="J12" s="17">
        <v>0.10129465347479299</v>
      </c>
      <c r="K12" s="17">
        <v>0.135090451922843</v>
      </c>
      <c r="L12" s="17">
        <v>0.16253017072918499</v>
      </c>
      <c r="M12" s="17"/>
      <c r="N12" s="17">
        <v>0.10643480061664599</v>
      </c>
      <c r="O12" s="17">
        <v>0.129455978605473</v>
      </c>
      <c r="P12" s="17">
        <v>5.27151528766698E-2</v>
      </c>
      <c r="Q12" s="17">
        <v>0.100807908851687</v>
      </c>
      <c r="R12" s="17"/>
      <c r="S12" s="17">
        <v>8.7847241996273195E-2</v>
      </c>
      <c r="T12" s="17">
        <v>0.106577684445664</v>
      </c>
      <c r="U12" s="17">
        <v>0.113522042069632</v>
      </c>
      <c r="V12" s="17">
        <v>0.15301741275811701</v>
      </c>
      <c r="W12" s="17">
        <v>0.10284887335094001</v>
      </c>
      <c r="X12" s="17">
        <v>0.115534118014743</v>
      </c>
      <c r="Y12" s="17">
        <v>7.25288244766326E-2</v>
      </c>
      <c r="Z12" s="17">
        <v>6.2247160844634199E-2</v>
      </c>
      <c r="AA12" s="17">
        <v>8.9816118262539699E-2</v>
      </c>
      <c r="AB12" s="17"/>
      <c r="AC12" s="17">
        <v>0.10151568373975001</v>
      </c>
      <c r="AD12" s="17">
        <v>0.15494793228739501</v>
      </c>
      <c r="AE12" s="17">
        <v>8.2262879639185105E-2</v>
      </c>
      <c r="AF12" s="17">
        <v>8.2007362659813093E-2</v>
      </c>
      <c r="AG12" s="17">
        <v>0.11549136004563899</v>
      </c>
      <c r="AH12" s="17">
        <v>9.57114001905989E-2</v>
      </c>
      <c r="AI12" s="17">
        <v>0.117984502224773</v>
      </c>
      <c r="AJ12" s="17">
        <v>8.7116983831205905E-2</v>
      </c>
      <c r="AK12" s="17">
        <v>3.5110934380638399E-2</v>
      </c>
      <c r="AL12" s="17">
        <v>0.12213862731759199</v>
      </c>
      <c r="AM12" s="17"/>
      <c r="AN12" s="17">
        <v>8.2497298840751895E-2</v>
      </c>
      <c r="AO12" s="17">
        <v>0.12952709797088199</v>
      </c>
      <c r="AP12" s="17"/>
      <c r="AQ12" s="17">
        <v>8.2031986783377003E-2</v>
      </c>
      <c r="AR12" s="17">
        <v>0.13420236257765</v>
      </c>
      <c r="AS12" s="17"/>
      <c r="AT12" s="17">
        <v>0.10204244322016</v>
      </c>
      <c r="AU12" s="17">
        <v>0.10791738598067201</v>
      </c>
      <c r="AV12" s="17"/>
      <c r="AW12" s="17">
        <v>8.8254313786170699E-2</v>
      </c>
      <c r="AX12" s="17">
        <v>0.119645284966914</v>
      </c>
      <c r="AY12" s="17"/>
      <c r="AZ12" s="17">
        <v>8.1935516337810294E-2</v>
      </c>
      <c r="BA12" s="17">
        <v>0.121909564312307</v>
      </c>
    </row>
    <row r="13" spans="2:53" ht="29" x14ac:dyDescent="0.35">
      <c r="B13" s="18" t="s">
        <v>255</v>
      </c>
      <c r="C13" s="17">
        <v>5.1444338899912602E-2</v>
      </c>
      <c r="D13" s="17">
        <v>3.7658012944397502E-2</v>
      </c>
      <c r="E13" s="17">
        <v>6.52769472261574E-2</v>
      </c>
      <c r="F13" s="17"/>
      <c r="G13" s="17">
        <v>2.2829667225724101E-2</v>
      </c>
      <c r="H13" s="17">
        <v>3.23463415053903E-2</v>
      </c>
      <c r="I13" s="17">
        <v>3.09567184452199E-2</v>
      </c>
      <c r="J13" s="17">
        <v>6.65848648678352E-2</v>
      </c>
      <c r="K13" s="17">
        <v>7.6638306811764201E-2</v>
      </c>
      <c r="L13" s="17">
        <v>0.104782325313469</v>
      </c>
      <c r="M13" s="17"/>
      <c r="N13" s="17">
        <v>4.1128335573066603E-2</v>
      </c>
      <c r="O13" s="17">
        <v>8.9904394937446896E-2</v>
      </c>
      <c r="P13" s="17">
        <v>6.1057482525882403E-2</v>
      </c>
      <c r="Q13" s="17">
        <v>8.5120696913433005E-2</v>
      </c>
      <c r="R13" s="17"/>
      <c r="S13" s="17">
        <v>4.6556011663447E-2</v>
      </c>
      <c r="T13" s="17">
        <v>3.60134588409389E-2</v>
      </c>
      <c r="U13" s="17">
        <v>0.108700185241581</v>
      </c>
      <c r="V13" s="17">
        <v>5.0957474200712602E-2</v>
      </c>
      <c r="W13" s="17">
        <v>1.7909073380023999E-2</v>
      </c>
      <c r="X13" s="17">
        <v>5.0982166164162603E-2</v>
      </c>
      <c r="Y13" s="17">
        <v>5.7779124410511397E-2</v>
      </c>
      <c r="Z13" s="17">
        <v>5.7679757476679902E-2</v>
      </c>
      <c r="AA13" s="17">
        <v>4.9208300000505703E-2</v>
      </c>
      <c r="AB13" s="17"/>
      <c r="AC13" s="17">
        <v>2.16650541845224E-2</v>
      </c>
      <c r="AD13" s="17">
        <v>0.142036286492947</v>
      </c>
      <c r="AE13" s="17">
        <v>1.52305763273183E-2</v>
      </c>
      <c r="AF13" s="17">
        <v>1.84320139379942E-2</v>
      </c>
      <c r="AG13" s="17">
        <v>2.9119665450328801E-2</v>
      </c>
      <c r="AH13" s="17">
        <v>3.9900802389539601E-2</v>
      </c>
      <c r="AI13" s="17">
        <v>7.8682212429773093E-2</v>
      </c>
      <c r="AJ13" s="17">
        <v>2.4250225099685201E-2</v>
      </c>
      <c r="AK13" s="17">
        <v>8.5941796979031801E-3</v>
      </c>
      <c r="AL13" s="17">
        <v>8.9331848981377193E-2</v>
      </c>
      <c r="AM13" s="17"/>
      <c r="AN13" s="17">
        <v>8.8625756916629796E-3</v>
      </c>
      <c r="AO13" s="17">
        <v>0.105100872406692</v>
      </c>
      <c r="AP13" s="17"/>
      <c r="AQ13" s="17">
        <v>2.1422218579479301E-2</v>
      </c>
      <c r="AR13" s="17">
        <v>9.33693358830118E-2</v>
      </c>
      <c r="AS13" s="17"/>
      <c r="AT13" s="17">
        <v>4.6104960903845103E-2</v>
      </c>
      <c r="AU13" s="17">
        <v>8.3742095380484494E-2</v>
      </c>
      <c r="AV13" s="17"/>
      <c r="AW13" s="17">
        <v>4.97005588364502E-2</v>
      </c>
      <c r="AX13" s="17">
        <v>5.3893949466311299E-2</v>
      </c>
      <c r="AY13" s="17"/>
      <c r="AZ13" s="17">
        <v>7.1253538526111397E-3</v>
      </c>
      <c r="BA13" s="17">
        <v>9.4714492384639901E-2</v>
      </c>
    </row>
    <row r="14" spans="2:53" x14ac:dyDescent="0.35">
      <c r="B14" s="18" t="s">
        <v>69</v>
      </c>
      <c r="C14" s="19">
        <v>8.7267418270964597E-2</v>
      </c>
      <c r="D14" s="19">
        <v>6.14583228966235E-2</v>
      </c>
      <c r="E14" s="19">
        <v>0.113155024537532</v>
      </c>
      <c r="F14" s="19"/>
      <c r="G14" s="19">
        <v>2.74208664355177E-2</v>
      </c>
      <c r="H14" s="19">
        <v>3.9485332010589902E-2</v>
      </c>
      <c r="I14" s="19">
        <v>4.3459672154652899E-2</v>
      </c>
      <c r="J14" s="19">
        <v>9.6910040842095799E-2</v>
      </c>
      <c r="K14" s="19">
        <v>0.193840078887551</v>
      </c>
      <c r="L14" s="19">
        <v>0.18213672652442001</v>
      </c>
      <c r="M14" s="19"/>
      <c r="N14" s="19">
        <v>6.3480665452895102E-2</v>
      </c>
      <c r="O14" s="19">
        <v>0.122897897173363</v>
      </c>
      <c r="P14" s="19">
        <v>0.164775682527352</v>
      </c>
      <c r="Q14" s="19">
        <v>0.17812908231230001</v>
      </c>
      <c r="R14" s="19"/>
      <c r="S14" s="19">
        <v>5.9718204823337402E-2</v>
      </c>
      <c r="T14" s="19">
        <v>0.13125193098082899</v>
      </c>
      <c r="U14" s="19">
        <v>0.12914843741985499</v>
      </c>
      <c r="V14" s="19">
        <v>7.2136780098671804E-2</v>
      </c>
      <c r="W14" s="19">
        <v>8.0505297144288002E-2</v>
      </c>
      <c r="X14" s="19">
        <v>7.4674354382717995E-2</v>
      </c>
      <c r="Y14" s="19">
        <v>0.12794396388162699</v>
      </c>
      <c r="Z14" s="19">
        <v>3.9749445375015603E-2</v>
      </c>
      <c r="AA14" s="19">
        <v>4.9078592087375597E-2</v>
      </c>
      <c r="AB14" s="19"/>
      <c r="AC14" s="19">
        <v>7.7754801402457593E-2</v>
      </c>
      <c r="AD14" s="19">
        <v>8.9913937901079294E-2</v>
      </c>
      <c r="AE14" s="19">
        <v>5.0002367317468703E-2</v>
      </c>
      <c r="AF14" s="19">
        <v>2.7025929513821999E-2</v>
      </c>
      <c r="AG14" s="19">
        <v>7.3718763053188002E-2</v>
      </c>
      <c r="AH14" s="19">
        <v>0.106939943199513</v>
      </c>
      <c r="AI14" s="19">
        <v>0.124000505763805</v>
      </c>
      <c r="AJ14" s="19">
        <v>4.2011809677968602E-2</v>
      </c>
      <c r="AK14" s="19">
        <v>1.28708750088965E-2</v>
      </c>
      <c r="AL14" s="19">
        <v>0.10558388939414</v>
      </c>
      <c r="AM14" s="19"/>
      <c r="AN14" s="19">
        <v>2.3644573640359001E-2</v>
      </c>
      <c r="AO14" s="19">
        <v>0.16472355895861199</v>
      </c>
      <c r="AP14" s="19"/>
      <c r="AQ14" s="19">
        <v>3.0607424811388201E-2</v>
      </c>
      <c r="AR14" s="19">
        <v>0.15640800737225399</v>
      </c>
      <c r="AS14" s="19"/>
      <c r="AT14" s="19">
        <v>5.8742979165673601E-2</v>
      </c>
      <c r="AU14" s="19">
        <v>0.23111062009543901</v>
      </c>
      <c r="AV14" s="19"/>
      <c r="AW14" s="19">
        <v>0.112695612390453</v>
      </c>
      <c r="AX14" s="19">
        <v>5.4202372719370097E-2</v>
      </c>
      <c r="AY14" s="19"/>
      <c r="AZ14" s="19">
        <v>1.8390386763345298E-2</v>
      </c>
      <c r="BA14" s="19">
        <v>0.15451443942287499</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0.157815136916791</v>
      </c>
      <c r="D9" s="17">
        <v>0.16942524114746499</v>
      </c>
      <c r="E9" s="17">
        <v>0.145447349824504</v>
      </c>
      <c r="F9" s="17"/>
      <c r="G9" s="17">
        <v>0.20127460387213</v>
      </c>
      <c r="H9" s="17">
        <v>0.19909171350115401</v>
      </c>
      <c r="I9" s="17">
        <v>0.21675082123106601</v>
      </c>
      <c r="J9" s="17">
        <v>0.12518405334833399</v>
      </c>
      <c r="K9" s="17">
        <v>7.2255578624751196E-2</v>
      </c>
      <c r="L9" s="17">
        <v>6.2685621723215498E-2</v>
      </c>
      <c r="M9" s="17"/>
      <c r="N9" s="17">
        <v>0.156916041484468</v>
      </c>
      <c r="O9" s="17">
        <v>0.149059423376913</v>
      </c>
      <c r="P9" s="17">
        <v>0.15247015149506299</v>
      </c>
      <c r="Q9" s="17">
        <v>0.21359471114165601</v>
      </c>
      <c r="R9" s="17"/>
      <c r="S9" s="17">
        <v>0.169097769846241</v>
      </c>
      <c r="T9" s="17">
        <v>0.10237022785378699</v>
      </c>
      <c r="U9" s="17">
        <v>0.149016282711387</v>
      </c>
      <c r="V9" s="17">
        <v>0.15496915719398799</v>
      </c>
      <c r="W9" s="17">
        <v>0.18070925631903501</v>
      </c>
      <c r="X9" s="17">
        <v>0.14312486532958399</v>
      </c>
      <c r="Y9" s="17">
        <v>0.15980735881041999</v>
      </c>
      <c r="Z9" s="17">
        <v>0.243403359872187</v>
      </c>
      <c r="AA9" s="17">
        <v>0.18247577438395701</v>
      </c>
      <c r="AB9" s="17"/>
      <c r="AC9" s="17">
        <v>0.16737624693141301</v>
      </c>
      <c r="AD9" s="17">
        <v>9.2266479378936103E-2</v>
      </c>
      <c r="AE9" s="17">
        <v>0.13009314567228</v>
      </c>
      <c r="AF9" s="17">
        <v>0.21206314836977899</v>
      </c>
      <c r="AG9" s="17">
        <v>9.9175152779565207E-2</v>
      </c>
      <c r="AH9" s="17">
        <v>0.19401835074489601</v>
      </c>
      <c r="AI9" s="17">
        <v>0.121428723637384</v>
      </c>
      <c r="AJ9" s="17">
        <v>0.17000832922078801</v>
      </c>
      <c r="AK9" s="17">
        <v>0.15294505275834699</v>
      </c>
      <c r="AL9" s="17">
        <v>0.175833353420079</v>
      </c>
      <c r="AM9" s="17"/>
      <c r="AN9" s="17">
        <v>0.22114063494507599</v>
      </c>
      <c r="AO9" s="17">
        <v>7.9486326588428094E-2</v>
      </c>
      <c r="AP9" s="17"/>
      <c r="AQ9" s="17">
        <v>0.206607563333744</v>
      </c>
      <c r="AR9" s="17">
        <v>9.1711945325749805E-2</v>
      </c>
      <c r="AS9" s="17"/>
      <c r="AT9" s="17">
        <v>0.167145270054641</v>
      </c>
      <c r="AU9" s="17">
        <v>9.7428929400603298E-2</v>
      </c>
      <c r="AV9" s="17"/>
      <c r="AW9" s="17">
        <v>0.174340614815681</v>
      </c>
      <c r="AX9" s="17">
        <v>0.13890144396354701</v>
      </c>
      <c r="AY9" s="17"/>
      <c r="AZ9" s="17">
        <v>0.24499094478139399</v>
      </c>
      <c r="BA9" s="17">
        <v>7.2702389356562994E-2</v>
      </c>
    </row>
    <row r="10" spans="2:53" ht="29" x14ac:dyDescent="0.35">
      <c r="B10" s="18" t="s">
        <v>252</v>
      </c>
      <c r="C10" s="17">
        <v>0.316500784796515</v>
      </c>
      <c r="D10" s="17">
        <v>0.345723074075374</v>
      </c>
      <c r="E10" s="17">
        <v>0.28756324023094998</v>
      </c>
      <c r="F10" s="17"/>
      <c r="G10" s="17">
        <v>0.41321036619749002</v>
      </c>
      <c r="H10" s="17">
        <v>0.35840148980519598</v>
      </c>
      <c r="I10" s="17">
        <v>0.35371326569008199</v>
      </c>
      <c r="J10" s="17">
        <v>0.31317620289512499</v>
      </c>
      <c r="K10" s="17">
        <v>0.21726064407711301</v>
      </c>
      <c r="L10" s="17">
        <v>0.205394141188181</v>
      </c>
      <c r="M10" s="17"/>
      <c r="N10" s="17">
        <v>0.33361599986942603</v>
      </c>
      <c r="O10" s="17">
        <v>0.26226069136534902</v>
      </c>
      <c r="P10" s="17">
        <v>0.301201584925333</v>
      </c>
      <c r="Q10" s="17">
        <v>0.214653695625977</v>
      </c>
      <c r="R10" s="17"/>
      <c r="S10" s="17">
        <v>0.369486120663228</v>
      </c>
      <c r="T10" s="17">
        <v>0.292181296884369</v>
      </c>
      <c r="U10" s="17">
        <v>0.257522991483213</v>
      </c>
      <c r="V10" s="17">
        <v>0.35699228957572898</v>
      </c>
      <c r="W10" s="17">
        <v>0.28355812900432797</v>
      </c>
      <c r="X10" s="17">
        <v>0.30574257088170398</v>
      </c>
      <c r="Y10" s="17">
        <v>0.296389907615773</v>
      </c>
      <c r="Z10" s="17">
        <v>0.36687980835711598</v>
      </c>
      <c r="AA10" s="17">
        <v>0.31936503612114497</v>
      </c>
      <c r="AB10" s="17"/>
      <c r="AC10" s="17">
        <v>0.29186963158298901</v>
      </c>
      <c r="AD10" s="17">
        <v>0.185201925496952</v>
      </c>
      <c r="AE10" s="17">
        <v>0.35366459327447197</v>
      </c>
      <c r="AF10" s="17">
        <v>0.41565920803925299</v>
      </c>
      <c r="AG10" s="17">
        <v>0.30209340578221699</v>
      </c>
      <c r="AH10" s="17">
        <v>0.260426965277816</v>
      </c>
      <c r="AI10" s="17">
        <v>0.29573215601883202</v>
      </c>
      <c r="AJ10" s="17">
        <v>0.29097589536233798</v>
      </c>
      <c r="AK10" s="17">
        <v>0.36297962051892102</v>
      </c>
      <c r="AL10" s="17">
        <v>0.25042588773068603</v>
      </c>
      <c r="AM10" s="17"/>
      <c r="AN10" s="17">
        <v>0.38722110561851603</v>
      </c>
      <c r="AO10" s="17">
        <v>0.22235293003437501</v>
      </c>
      <c r="AP10" s="17"/>
      <c r="AQ10" s="17">
        <v>0.37644413123354897</v>
      </c>
      <c r="AR10" s="17">
        <v>0.231029164575345</v>
      </c>
      <c r="AS10" s="17"/>
      <c r="AT10" s="17">
        <v>0.33520521458895502</v>
      </c>
      <c r="AU10" s="17">
        <v>0.20908170560504399</v>
      </c>
      <c r="AV10" s="17"/>
      <c r="AW10" s="17">
        <v>0.32349099954560201</v>
      </c>
      <c r="AX10" s="17">
        <v>0.30736253154829801</v>
      </c>
      <c r="AY10" s="17"/>
      <c r="AZ10" s="17">
        <v>0.40543163660436998</v>
      </c>
      <c r="BA10" s="17">
        <v>0.22967452731010299</v>
      </c>
    </row>
    <row r="11" spans="2:53" ht="29" x14ac:dyDescent="0.35">
      <c r="B11" s="18" t="s">
        <v>253</v>
      </c>
      <c r="C11" s="17">
        <v>0.23023202992589101</v>
      </c>
      <c r="D11" s="17">
        <v>0.220559929691551</v>
      </c>
      <c r="E11" s="17">
        <v>0.240111261373993</v>
      </c>
      <c r="F11" s="17"/>
      <c r="G11" s="17">
        <v>0.23128174921148401</v>
      </c>
      <c r="H11" s="17">
        <v>0.240888097158898</v>
      </c>
      <c r="I11" s="17">
        <v>0.22794464292316899</v>
      </c>
      <c r="J11" s="17">
        <v>0.24694888624288699</v>
      </c>
      <c r="K11" s="17">
        <v>0.199921565656554</v>
      </c>
      <c r="L11" s="17">
        <v>0.21872587424556</v>
      </c>
      <c r="M11" s="17"/>
      <c r="N11" s="17">
        <v>0.23333735893954499</v>
      </c>
      <c r="O11" s="17">
        <v>0.239595322205234</v>
      </c>
      <c r="P11" s="17">
        <v>0.207084189570516</v>
      </c>
      <c r="Q11" s="17">
        <v>0.21519736314403701</v>
      </c>
      <c r="R11" s="17"/>
      <c r="S11" s="17">
        <v>0.234404785529048</v>
      </c>
      <c r="T11" s="17">
        <v>0.25975619632736002</v>
      </c>
      <c r="U11" s="17">
        <v>0.19675863468959501</v>
      </c>
      <c r="V11" s="17">
        <v>0.18156876925569801</v>
      </c>
      <c r="W11" s="17">
        <v>0.243134416742736</v>
      </c>
      <c r="X11" s="17">
        <v>0.27267994956746</v>
      </c>
      <c r="Y11" s="17">
        <v>0.21742301486537799</v>
      </c>
      <c r="Z11" s="17">
        <v>0.19063030782999901</v>
      </c>
      <c r="AA11" s="17">
        <v>0.23905734786282901</v>
      </c>
      <c r="AB11" s="17"/>
      <c r="AC11" s="17">
        <v>0.29663970963237801</v>
      </c>
      <c r="AD11" s="17">
        <v>0.33095420570389</v>
      </c>
      <c r="AE11" s="17">
        <v>0.227918826816043</v>
      </c>
      <c r="AF11" s="17">
        <v>0.19101976937864501</v>
      </c>
      <c r="AG11" s="17">
        <v>0.33278655463837198</v>
      </c>
      <c r="AH11" s="17">
        <v>0.23618747663609699</v>
      </c>
      <c r="AI11" s="17">
        <v>0.198870000499555</v>
      </c>
      <c r="AJ11" s="17">
        <v>0.26844737878790897</v>
      </c>
      <c r="AK11" s="17">
        <v>0.30772745357207298</v>
      </c>
      <c r="AL11" s="17">
        <v>0.24349615315123099</v>
      </c>
      <c r="AM11" s="17"/>
      <c r="AN11" s="17">
        <v>0.23289582954349899</v>
      </c>
      <c r="AO11" s="17">
        <v>0.226495675777902</v>
      </c>
      <c r="AP11" s="17"/>
      <c r="AQ11" s="17">
        <v>0.228425876634758</v>
      </c>
      <c r="AR11" s="17">
        <v>0.23797091111603499</v>
      </c>
      <c r="AS11" s="17"/>
      <c r="AT11" s="17">
        <v>0.23548939313068401</v>
      </c>
      <c r="AU11" s="17">
        <v>0.21230639538512</v>
      </c>
      <c r="AV11" s="17"/>
      <c r="AW11" s="17">
        <v>0.21721799979287101</v>
      </c>
      <c r="AX11" s="17">
        <v>0.24655256423592101</v>
      </c>
      <c r="AY11" s="17"/>
      <c r="AZ11" s="17">
        <v>0.214249257125005</v>
      </c>
      <c r="BA11" s="17">
        <v>0.24583656219276701</v>
      </c>
    </row>
    <row r="12" spans="2:53" ht="29" x14ac:dyDescent="0.35">
      <c r="B12" s="18" t="s">
        <v>254</v>
      </c>
      <c r="C12" s="17">
        <v>0.12847169852721399</v>
      </c>
      <c r="D12" s="17">
        <v>0.130244681033159</v>
      </c>
      <c r="E12" s="17">
        <v>0.126814297359439</v>
      </c>
      <c r="F12" s="17"/>
      <c r="G12" s="17">
        <v>7.1793949348027894E-2</v>
      </c>
      <c r="H12" s="17">
        <v>0.123425532934055</v>
      </c>
      <c r="I12" s="17">
        <v>9.1252310031657596E-2</v>
      </c>
      <c r="J12" s="17">
        <v>0.117756043888158</v>
      </c>
      <c r="K12" s="17">
        <v>0.20609331971352801</v>
      </c>
      <c r="L12" s="17">
        <v>0.19232872186946001</v>
      </c>
      <c r="M12" s="17"/>
      <c r="N12" s="17">
        <v>0.13444557902464499</v>
      </c>
      <c r="O12" s="17">
        <v>0.14041177733205201</v>
      </c>
      <c r="P12" s="17">
        <v>8.4694108003662602E-2</v>
      </c>
      <c r="Q12" s="17">
        <v>0.123716715316166</v>
      </c>
      <c r="R12" s="17"/>
      <c r="S12" s="17">
        <v>0.10296084465084</v>
      </c>
      <c r="T12" s="17">
        <v>0.12628973977184699</v>
      </c>
      <c r="U12" s="17">
        <v>0.17669732704705299</v>
      </c>
      <c r="V12" s="17">
        <v>0.13422482043009801</v>
      </c>
      <c r="W12" s="17">
        <v>0.14523323903119001</v>
      </c>
      <c r="X12" s="17">
        <v>0.125205342488419</v>
      </c>
      <c r="Y12" s="17">
        <v>0.115067834975851</v>
      </c>
      <c r="Z12" s="17">
        <v>0.106224721209056</v>
      </c>
      <c r="AA12" s="17">
        <v>0.130423939494444</v>
      </c>
      <c r="AB12" s="17"/>
      <c r="AC12" s="17">
        <v>0.10311224592104599</v>
      </c>
      <c r="AD12" s="17">
        <v>0.13714685512771099</v>
      </c>
      <c r="AE12" s="17">
        <v>0.16649002426467399</v>
      </c>
      <c r="AF12" s="17">
        <v>9.2099447445009502E-2</v>
      </c>
      <c r="AG12" s="17">
        <v>0.208634147273039</v>
      </c>
      <c r="AH12" s="17">
        <v>0.117413468121891</v>
      </c>
      <c r="AI12" s="17">
        <v>0.17007621102808301</v>
      </c>
      <c r="AJ12" s="17">
        <v>0.15935354422985801</v>
      </c>
      <c r="AK12" s="17">
        <v>0.12022993325648999</v>
      </c>
      <c r="AL12" s="17">
        <v>0.10060223378220701</v>
      </c>
      <c r="AM12" s="17"/>
      <c r="AN12" s="17">
        <v>9.8055534322727497E-2</v>
      </c>
      <c r="AO12" s="17">
        <v>0.167291198197416</v>
      </c>
      <c r="AP12" s="17"/>
      <c r="AQ12" s="17">
        <v>0.10948445520588</v>
      </c>
      <c r="AR12" s="17">
        <v>0.15802140487227301</v>
      </c>
      <c r="AS12" s="17"/>
      <c r="AT12" s="17">
        <v>0.128659612205726</v>
      </c>
      <c r="AU12" s="17">
        <v>0.12989686166062001</v>
      </c>
      <c r="AV12" s="17"/>
      <c r="AW12" s="17">
        <v>0.106735677030456</v>
      </c>
      <c r="AX12" s="17">
        <v>0.15558848677537301</v>
      </c>
      <c r="AY12" s="17"/>
      <c r="AZ12" s="17">
        <v>8.93053113384525E-2</v>
      </c>
      <c r="BA12" s="17">
        <v>0.16671119303033</v>
      </c>
    </row>
    <row r="13" spans="2:53" ht="29" x14ac:dyDescent="0.35">
      <c r="B13" s="18" t="s">
        <v>255</v>
      </c>
      <c r="C13" s="17">
        <v>6.5779684530392998E-2</v>
      </c>
      <c r="D13" s="17">
        <v>5.8659521144387501E-2</v>
      </c>
      <c r="E13" s="17">
        <v>7.2959027385646302E-2</v>
      </c>
      <c r="F13" s="17"/>
      <c r="G13" s="17">
        <v>4.1698371506956503E-2</v>
      </c>
      <c r="H13" s="17">
        <v>3.5335509914984103E-2</v>
      </c>
      <c r="I13" s="17">
        <v>5.0171620226557502E-2</v>
      </c>
      <c r="J13" s="17">
        <v>7.9399664794373201E-2</v>
      </c>
      <c r="K13" s="17">
        <v>0.10101371715379399</v>
      </c>
      <c r="L13" s="17">
        <v>0.115333946822942</v>
      </c>
      <c r="M13" s="17"/>
      <c r="N13" s="17">
        <v>5.8551084838770001E-2</v>
      </c>
      <c r="O13" s="17">
        <v>8.62805017912079E-2</v>
      </c>
      <c r="P13" s="17">
        <v>8.3356511158530294E-2</v>
      </c>
      <c r="Q13" s="17">
        <v>8.3547147280901804E-2</v>
      </c>
      <c r="R13" s="17"/>
      <c r="S13" s="17">
        <v>4.6496680702175303E-2</v>
      </c>
      <c r="T13" s="17">
        <v>5.9136160882975998E-2</v>
      </c>
      <c r="U13" s="17">
        <v>0.101080456516407</v>
      </c>
      <c r="V13" s="17">
        <v>9.6349661866578895E-2</v>
      </c>
      <c r="W13" s="17">
        <v>4.02526489531509E-2</v>
      </c>
      <c r="X13" s="17">
        <v>6.2828258853413005E-2</v>
      </c>
      <c r="Y13" s="17">
        <v>7.6929850932404106E-2</v>
      </c>
      <c r="Z13" s="17">
        <v>6.19078683416769E-2</v>
      </c>
      <c r="AA13" s="17">
        <v>5.7549363588004297E-2</v>
      </c>
      <c r="AB13" s="17"/>
      <c r="AC13" s="17">
        <v>3.9600903528397902E-2</v>
      </c>
      <c r="AD13" s="17">
        <v>0.15935514976908799</v>
      </c>
      <c r="AE13" s="17">
        <v>5.0459886881099099E-2</v>
      </c>
      <c r="AF13" s="17">
        <v>4.3407943030217097E-2</v>
      </c>
      <c r="AG13" s="17">
        <v>0</v>
      </c>
      <c r="AH13" s="17">
        <v>4.1557526694502897E-2</v>
      </c>
      <c r="AI13" s="17">
        <v>8.5055454088708404E-2</v>
      </c>
      <c r="AJ13" s="17">
        <v>6.0115108381935803E-2</v>
      </c>
      <c r="AK13" s="17">
        <v>8.5941796979031801E-3</v>
      </c>
      <c r="AL13" s="17">
        <v>0.118199132377243</v>
      </c>
      <c r="AM13" s="17"/>
      <c r="AN13" s="17">
        <v>2.7755636776910099E-2</v>
      </c>
      <c r="AO13" s="17">
        <v>0.118797115896653</v>
      </c>
      <c r="AP13" s="17"/>
      <c r="AQ13" s="17">
        <v>3.7002320478665203E-2</v>
      </c>
      <c r="AR13" s="17">
        <v>0.106798115521246</v>
      </c>
      <c r="AS13" s="17"/>
      <c r="AT13" s="17">
        <v>6.0237115907468199E-2</v>
      </c>
      <c r="AU13" s="17">
        <v>9.9524718686956004E-2</v>
      </c>
      <c r="AV13" s="17"/>
      <c r="AW13" s="17">
        <v>5.7783319669585997E-2</v>
      </c>
      <c r="AX13" s="17">
        <v>7.5878957874728398E-2</v>
      </c>
      <c r="AY13" s="17"/>
      <c r="AZ13" s="17">
        <v>1.81414470740341E-2</v>
      </c>
      <c r="BA13" s="17">
        <v>0.112290538609711</v>
      </c>
    </row>
    <row r="14" spans="2:53" x14ac:dyDescent="0.35">
      <c r="B14" s="18" t="s">
        <v>69</v>
      </c>
      <c r="C14" s="19">
        <v>0.101200665303197</v>
      </c>
      <c r="D14" s="19">
        <v>7.5387552908064301E-2</v>
      </c>
      <c r="E14" s="19">
        <v>0.12710482382546801</v>
      </c>
      <c r="F14" s="19"/>
      <c r="G14" s="19">
        <v>4.0740959863911998E-2</v>
      </c>
      <c r="H14" s="19">
        <v>4.2857656685712897E-2</v>
      </c>
      <c r="I14" s="19">
        <v>6.0167339897467101E-2</v>
      </c>
      <c r="J14" s="19">
        <v>0.117535148831122</v>
      </c>
      <c r="K14" s="19">
        <v>0.20345517477425901</v>
      </c>
      <c r="L14" s="19">
        <v>0.20553169415064201</v>
      </c>
      <c r="M14" s="19"/>
      <c r="N14" s="19">
        <v>8.3133935843146101E-2</v>
      </c>
      <c r="O14" s="19">
        <v>0.122392283929245</v>
      </c>
      <c r="P14" s="19">
        <v>0.17119345484689599</v>
      </c>
      <c r="Q14" s="19">
        <v>0.14929036749126201</v>
      </c>
      <c r="R14" s="19"/>
      <c r="S14" s="19">
        <v>7.75537986084672E-2</v>
      </c>
      <c r="T14" s="19">
        <v>0.160266378279661</v>
      </c>
      <c r="U14" s="19">
        <v>0.118924307552346</v>
      </c>
      <c r="V14" s="19">
        <v>7.5895301677907895E-2</v>
      </c>
      <c r="W14" s="19">
        <v>0.107112309949561</v>
      </c>
      <c r="X14" s="19">
        <v>9.0419012879420294E-2</v>
      </c>
      <c r="Y14" s="19">
        <v>0.13438203280017499</v>
      </c>
      <c r="Z14" s="19">
        <v>3.09539343899655E-2</v>
      </c>
      <c r="AA14" s="19">
        <v>7.1128538549620507E-2</v>
      </c>
      <c r="AB14" s="19"/>
      <c r="AC14" s="19">
        <v>0.101401262403777</v>
      </c>
      <c r="AD14" s="19">
        <v>9.5075384523423997E-2</v>
      </c>
      <c r="AE14" s="19">
        <v>7.1373523091432495E-2</v>
      </c>
      <c r="AF14" s="19">
        <v>4.5750483737096601E-2</v>
      </c>
      <c r="AG14" s="19">
        <v>5.7310739526806098E-2</v>
      </c>
      <c r="AH14" s="19">
        <v>0.15039621252479701</v>
      </c>
      <c r="AI14" s="19">
        <v>0.12883745472743799</v>
      </c>
      <c r="AJ14" s="19">
        <v>5.1099744017171198E-2</v>
      </c>
      <c r="AK14" s="19">
        <v>4.75237601962651E-2</v>
      </c>
      <c r="AL14" s="19">
        <v>0.11144323953855401</v>
      </c>
      <c r="AM14" s="19"/>
      <c r="AN14" s="19">
        <v>3.2931258793271301E-2</v>
      </c>
      <c r="AO14" s="19">
        <v>0.18557675350522601</v>
      </c>
      <c r="AP14" s="19"/>
      <c r="AQ14" s="19">
        <v>4.2035653113404299E-2</v>
      </c>
      <c r="AR14" s="19">
        <v>0.17446845858935001</v>
      </c>
      <c r="AS14" s="19"/>
      <c r="AT14" s="19">
        <v>7.3263394112525304E-2</v>
      </c>
      <c r="AU14" s="19">
        <v>0.25176138926165698</v>
      </c>
      <c r="AV14" s="19"/>
      <c r="AW14" s="19">
        <v>0.12043138914580399</v>
      </c>
      <c r="AX14" s="19">
        <v>7.5716015602132897E-2</v>
      </c>
      <c r="AY14" s="19"/>
      <c r="AZ14" s="19">
        <v>2.7881403076744402E-2</v>
      </c>
      <c r="BA14" s="19">
        <v>0.172784789500525</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0.139340174713769</v>
      </c>
      <c r="D9" s="17">
        <v>0.15552640531381501</v>
      </c>
      <c r="E9" s="17">
        <v>0.122739847445334</v>
      </c>
      <c r="F9" s="17"/>
      <c r="G9" s="17">
        <v>0.23976505228102299</v>
      </c>
      <c r="H9" s="17">
        <v>0.16031366335672301</v>
      </c>
      <c r="I9" s="17">
        <v>0.17737411039537501</v>
      </c>
      <c r="J9" s="17">
        <v>0.146435913919576</v>
      </c>
      <c r="K9" s="17">
        <v>5.35785307220338E-2</v>
      </c>
      <c r="L9" s="17">
        <v>2.53430757056653E-2</v>
      </c>
      <c r="M9" s="17"/>
      <c r="N9" s="17">
        <v>0.14408449110456101</v>
      </c>
      <c r="O9" s="17">
        <v>0.101773396109982</v>
      </c>
      <c r="P9" s="17">
        <v>0.136846894402473</v>
      </c>
      <c r="Q9" s="17">
        <v>0.16714288927139001</v>
      </c>
      <c r="R9" s="17"/>
      <c r="S9" s="17">
        <v>0.152355578174689</v>
      </c>
      <c r="T9" s="17">
        <v>9.4352808768859805E-2</v>
      </c>
      <c r="U9" s="17">
        <v>9.0856326188453698E-2</v>
      </c>
      <c r="V9" s="17">
        <v>0.15858268932991201</v>
      </c>
      <c r="W9" s="17">
        <v>0.136193170005249</v>
      </c>
      <c r="X9" s="17">
        <v>0.18023646174350499</v>
      </c>
      <c r="Y9" s="17">
        <v>0.104392218177975</v>
      </c>
      <c r="Z9" s="17">
        <v>0.22124493690552499</v>
      </c>
      <c r="AA9" s="17">
        <v>0.165663940690044</v>
      </c>
      <c r="AB9" s="17"/>
      <c r="AC9" s="17">
        <v>0.10531049270758699</v>
      </c>
      <c r="AD9" s="17">
        <v>8.2610729745851694E-2</v>
      </c>
      <c r="AE9" s="17">
        <v>0.13892405749241499</v>
      </c>
      <c r="AF9" s="17">
        <v>0.228034195901787</v>
      </c>
      <c r="AG9" s="17">
        <v>0.178197934420216</v>
      </c>
      <c r="AH9" s="17">
        <v>0.192424412423849</v>
      </c>
      <c r="AI9" s="17">
        <v>0.100568177479673</v>
      </c>
      <c r="AJ9" s="17">
        <v>7.1818100273647198E-2</v>
      </c>
      <c r="AK9" s="17">
        <v>0.121014811980593</v>
      </c>
      <c r="AL9" s="17">
        <v>0.14419495216804001</v>
      </c>
      <c r="AM9" s="17"/>
      <c r="AN9" s="17">
        <v>0.19203238626273</v>
      </c>
      <c r="AO9" s="17">
        <v>7.0362623417617107E-2</v>
      </c>
      <c r="AP9" s="17"/>
      <c r="AQ9" s="17">
        <v>0.19272531907683901</v>
      </c>
      <c r="AR9" s="17">
        <v>6.4933924325584397E-2</v>
      </c>
      <c r="AS9" s="17"/>
      <c r="AT9" s="17">
        <v>0.148784925763873</v>
      </c>
      <c r="AU9" s="17">
        <v>8.3900301965156104E-2</v>
      </c>
      <c r="AV9" s="17"/>
      <c r="AW9" s="17">
        <v>0.15844154153620199</v>
      </c>
      <c r="AX9" s="17">
        <v>0.117191270201429</v>
      </c>
      <c r="AY9" s="17"/>
      <c r="AZ9" s="17">
        <v>0.21977420101692199</v>
      </c>
      <c r="BA9" s="17">
        <v>6.0809660988839699E-2</v>
      </c>
    </row>
    <row r="10" spans="2:53" ht="29" x14ac:dyDescent="0.35">
      <c r="B10" s="18" t="s">
        <v>252</v>
      </c>
      <c r="C10" s="17">
        <v>0.30828150557852102</v>
      </c>
      <c r="D10" s="17">
        <v>0.31420002756412801</v>
      </c>
      <c r="E10" s="17">
        <v>0.30228012596680798</v>
      </c>
      <c r="F10" s="17"/>
      <c r="G10" s="17">
        <v>0.38736730176266698</v>
      </c>
      <c r="H10" s="17">
        <v>0.37875525833155899</v>
      </c>
      <c r="I10" s="17">
        <v>0.34624610214373303</v>
      </c>
      <c r="J10" s="17">
        <v>0.29576980021712401</v>
      </c>
      <c r="K10" s="17">
        <v>0.205004588205278</v>
      </c>
      <c r="L10" s="17">
        <v>0.15921264056186199</v>
      </c>
      <c r="M10" s="17"/>
      <c r="N10" s="17">
        <v>0.317314194710963</v>
      </c>
      <c r="O10" s="17">
        <v>0.30802233829181802</v>
      </c>
      <c r="P10" s="17">
        <v>0.29398719647356703</v>
      </c>
      <c r="Q10" s="17">
        <v>0.217542185428793</v>
      </c>
      <c r="R10" s="17"/>
      <c r="S10" s="17">
        <v>0.33547355102610399</v>
      </c>
      <c r="T10" s="17">
        <v>0.250364951722929</v>
      </c>
      <c r="U10" s="17">
        <v>0.239679135505483</v>
      </c>
      <c r="V10" s="17">
        <v>0.32902088249184602</v>
      </c>
      <c r="W10" s="17">
        <v>0.37719587160915802</v>
      </c>
      <c r="X10" s="17">
        <v>0.32756066364263098</v>
      </c>
      <c r="Y10" s="17">
        <v>0.328253303404279</v>
      </c>
      <c r="Z10" s="17">
        <v>0.33169777222747998</v>
      </c>
      <c r="AA10" s="17">
        <v>0.294341844093159</v>
      </c>
      <c r="AB10" s="17"/>
      <c r="AC10" s="17">
        <v>0.37951812916592198</v>
      </c>
      <c r="AD10" s="17">
        <v>0.219259491071577</v>
      </c>
      <c r="AE10" s="17">
        <v>0.35266850777379299</v>
      </c>
      <c r="AF10" s="17">
        <v>0.37273697243499498</v>
      </c>
      <c r="AG10" s="17">
        <v>0.344786581076864</v>
      </c>
      <c r="AH10" s="17">
        <v>0.297643102424898</v>
      </c>
      <c r="AI10" s="17">
        <v>0.26028189201130297</v>
      </c>
      <c r="AJ10" s="17">
        <v>0.40984126176448099</v>
      </c>
      <c r="AK10" s="17">
        <v>0.32457073191327901</v>
      </c>
      <c r="AL10" s="17">
        <v>0.25124942720799798</v>
      </c>
      <c r="AM10" s="17"/>
      <c r="AN10" s="17">
        <v>0.397423627085847</v>
      </c>
      <c r="AO10" s="17">
        <v>0.19486802294168001</v>
      </c>
      <c r="AP10" s="17"/>
      <c r="AQ10" s="17">
        <v>0.36683568074337403</v>
      </c>
      <c r="AR10" s="17">
        <v>0.22855434309599601</v>
      </c>
      <c r="AS10" s="17"/>
      <c r="AT10" s="17">
        <v>0.32177490750865601</v>
      </c>
      <c r="AU10" s="17">
        <v>0.241890433994712</v>
      </c>
      <c r="AV10" s="17"/>
      <c r="AW10" s="17">
        <v>0.30346743954989103</v>
      </c>
      <c r="AX10" s="17">
        <v>0.31477846209206201</v>
      </c>
      <c r="AY10" s="17"/>
      <c r="AZ10" s="17">
        <v>0.41674102951787101</v>
      </c>
      <c r="BA10" s="17">
        <v>0.202388732024992</v>
      </c>
    </row>
    <row r="11" spans="2:53" ht="29" x14ac:dyDescent="0.35">
      <c r="B11" s="18" t="s">
        <v>253</v>
      </c>
      <c r="C11" s="17">
        <v>0.228165411262818</v>
      </c>
      <c r="D11" s="17">
        <v>0.242790867614361</v>
      </c>
      <c r="E11" s="17">
        <v>0.21374522726469</v>
      </c>
      <c r="F11" s="17"/>
      <c r="G11" s="17">
        <v>0.21748239306848899</v>
      </c>
      <c r="H11" s="17">
        <v>0.24369029788525801</v>
      </c>
      <c r="I11" s="17">
        <v>0.25910793820278</v>
      </c>
      <c r="J11" s="17">
        <v>0.19046508346427901</v>
      </c>
      <c r="K11" s="17">
        <v>0.230475110781201</v>
      </c>
      <c r="L11" s="17">
        <v>0.18395085427868199</v>
      </c>
      <c r="M11" s="17"/>
      <c r="N11" s="17">
        <v>0.24140937403027701</v>
      </c>
      <c r="O11" s="17">
        <v>0.222460928221899</v>
      </c>
      <c r="P11" s="17">
        <v>0.18232493629323801</v>
      </c>
      <c r="Q11" s="17">
        <v>0.162958203958431</v>
      </c>
      <c r="R11" s="17"/>
      <c r="S11" s="17">
        <v>0.24738898393030001</v>
      </c>
      <c r="T11" s="17">
        <v>0.26905859149521499</v>
      </c>
      <c r="U11" s="17">
        <v>0.239872609869966</v>
      </c>
      <c r="V11" s="17">
        <v>0.177520274303482</v>
      </c>
      <c r="W11" s="17">
        <v>0.21422461843933799</v>
      </c>
      <c r="X11" s="17">
        <v>0.182260938563296</v>
      </c>
      <c r="Y11" s="17">
        <v>0.196071771478593</v>
      </c>
      <c r="Z11" s="17">
        <v>0.27892470544067099</v>
      </c>
      <c r="AA11" s="17">
        <v>0.23827910286231299</v>
      </c>
      <c r="AB11" s="17"/>
      <c r="AC11" s="17">
        <v>0.205000748694011</v>
      </c>
      <c r="AD11" s="17">
        <v>0.23615265231191401</v>
      </c>
      <c r="AE11" s="17">
        <v>0.25993660782403299</v>
      </c>
      <c r="AF11" s="17">
        <v>0.24081825676715399</v>
      </c>
      <c r="AG11" s="17">
        <v>0.263414483968962</v>
      </c>
      <c r="AH11" s="17">
        <v>0.19882542066166001</v>
      </c>
      <c r="AI11" s="17">
        <v>0.20393416150593699</v>
      </c>
      <c r="AJ11" s="17">
        <v>0.238775103999007</v>
      </c>
      <c r="AK11" s="17">
        <v>0.341734767262174</v>
      </c>
      <c r="AL11" s="17">
        <v>0.21797570788027901</v>
      </c>
      <c r="AM11" s="17"/>
      <c r="AN11" s="17">
        <v>0.24148717803434999</v>
      </c>
      <c r="AO11" s="17">
        <v>0.21425919508416999</v>
      </c>
      <c r="AP11" s="17"/>
      <c r="AQ11" s="17">
        <v>0.24664607638716199</v>
      </c>
      <c r="AR11" s="17">
        <v>0.20685572958530801</v>
      </c>
      <c r="AS11" s="17"/>
      <c r="AT11" s="17">
        <v>0.24278086014024999</v>
      </c>
      <c r="AU11" s="17">
        <v>0.147431537902558</v>
      </c>
      <c r="AV11" s="17"/>
      <c r="AW11" s="17">
        <v>0.219816728487982</v>
      </c>
      <c r="AX11" s="17">
        <v>0.23883568391048901</v>
      </c>
      <c r="AY11" s="17"/>
      <c r="AZ11" s="17">
        <v>0.22704297327494399</v>
      </c>
      <c r="BA11" s="17">
        <v>0.22926128617874</v>
      </c>
    </row>
    <row r="12" spans="2:53" ht="29" x14ac:dyDescent="0.35">
      <c r="B12" s="18" t="s">
        <v>254</v>
      </c>
      <c r="C12" s="17">
        <v>0.15194308814155499</v>
      </c>
      <c r="D12" s="17">
        <v>0.15365665569078801</v>
      </c>
      <c r="E12" s="17">
        <v>0.15036621828404101</v>
      </c>
      <c r="F12" s="17"/>
      <c r="G12" s="17">
        <v>7.0411521173600999E-2</v>
      </c>
      <c r="H12" s="17">
        <v>0.150727019289711</v>
      </c>
      <c r="I12" s="17">
        <v>0.118592274552091</v>
      </c>
      <c r="J12" s="17">
        <v>0.15813438793646101</v>
      </c>
      <c r="K12" s="17">
        <v>0.17046210264587</v>
      </c>
      <c r="L12" s="17">
        <v>0.27484456704732002</v>
      </c>
      <c r="M12" s="17"/>
      <c r="N12" s="17">
        <v>0.15329507491257699</v>
      </c>
      <c r="O12" s="17">
        <v>0.158601366924979</v>
      </c>
      <c r="P12" s="17">
        <v>0.124315417840377</v>
      </c>
      <c r="Q12" s="17">
        <v>0.18319559627780899</v>
      </c>
      <c r="R12" s="17"/>
      <c r="S12" s="17">
        <v>0.124552500033684</v>
      </c>
      <c r="T12" s="17">
        <v>0.18303365651612399</v>
      </c>
      <c r="U12" s="17">
        <v>0.19434770694161699</v>
      </c>
      <c r="V12" s="17">
        <v>0.17014822672793301</v>
      </c>
      <c r="W12" s="17">
        <v>0.13371932126292799</v>
      </c>
      <c r="X12" s="17">
        <v>0.14702343760700201</v>
      </c>
      <c r="Y12" s="17">
        <v>0.157933784488269</v>
      </c>
      <c r="Z12" s="17">
        <v>7.0703382574628396E-2</v>
      </c>
      <c r="AA12" s="17">
        <v>0.14238678395314799</v>
      </c>
      <c r="AB12" s="17"/>
      <c r="AC12" s="17">
        <v>0.16922556356017099</v>
      </c>
      <c r="AD12" s="17">
        <v>0.21478155024843801</v>
      </c>
      <c r="AE12" s="17">
        <v>0.144789755946447</v>
      </c>
      <c r="AF12" s="17">
        <v>9.6068254018456894E-2</v>
      </c>
      <c r="AG12" s="17">
        <v>5.6714393052468101E-2</v>
      </c>
      <c r="AH12" s="17">
        <v>0.101852076429713</v>
      </c>
      <c r="AI12" s="17">
        <v>0.21007227099119</v>
      </c>
      <c r="AJ12" s="17">
        <v>0.17621095068339199</v>
      </c>
      <c r="AK12" s="17">
        <v>0.17048262095154401</v>
      </c>
      <c r="AL12" s="17">
        <v>0.143674968148957</v>
      </c>
      <c r="AM12" s="17"/>
      <c r="AN12" s="17">
        <v>0.12072596452425199</v>
      </c>
      <c r="AO12" s="17">
        <v>0.19280484634891901</v>
      </c>
      <c r="AP12" s="17"/>
      <c r="AQ12" s="17">
        <v>0.121368349874746</v>
      </c>
      <c r="AR12" s="17">
        <v>0.20034551349829099</v>
      </c>
      <c r="AS12" s="17"/>
      <c r="AT12" s="17">
        <v>0.14737549387488999</v>
      </c>
      <c r="AU12" s="17">
        <v>0.18092039390569101</v>
      </c>
      <c r="AV12" s="17"/>
      <c r="AW12" s="17">
        <v>0.122333839581295</v>
      </c>
      <c r="AX12" s="17">
        <v>0.18729990239116401</v>
      </c>
      <c r="AY12" s="17"/>
      <c r="AZ12" s="17">
        <v>9.8871467424051701E-2</v>
      </c>
      <c r="BA12" s="17">
        <v>0.20375874167420399</v>
      </c>
    </row>
    <row r="13" spans="2:53" ht="29" x14ac:dyDescent="0.35">
      <c r="B13" s="18" t="s">
        <v>255</v>
      </c>
      <c r="C13" s="17">
        <v>7.1855399993633398E-2</v>
      </c>
      <c r="D13" s="17">
        <v>5.80626963604138E-2</v>
      </c>
      <c r="E13" s="17">
        <v>8.5712749085878601E-2</v>
      </c>
      <c r="F13" s="17"/>
      <c r="G13" s="17">
        <v>3.57450251717484E-2</v>
      </c>
      <c r="H13" s="17">
        <v>2.00199083130818E-2</v>
      </c>
      <c r="I13" s="17">
        <v>4.6333062335141499E-2</v>
      </c>
      <c r="J13" s="17">
        <v>9.5545576585986794E-2</v>
      </c>
      <c r="K13" s="17">
        <v>0.128418281810291</v>
      </c>
      <c r="L13" s="17">
        <v>0.15456167068576199</v>
      </c>
      <c r="M13" s="17"/>
      <c r="N13" s="17">
        <v>6.4172476614315493E-2</v>
      </c>
      <c r="O13" s="17">
        <v>8.7438185017444603E-2</v>
      </c>
      <c r="P13" s="17">
        <v>9.1790396993856896E-2</v>
      </c>
      <c r="Q13" s="17">
        <v>7.4657940672519393E-2</v>
      </c>
      <c r="R13" s="17"/>
      <c r="S13" s="17">
        <v>6.5810965699096696E-2</v>
      </c>
      <c r="T13" s="17">
        <v>6.7331289787522994E-2</v>
      </c>
      <c r="U13" s="17">
        <v>0.111304585487647</v>
      </c>
      <c r="V13" s="17">
        <v>7.1846802988952102E-2</v>
      </c>
      <c r="W13" s="17">
        <v>5.3727219442302701E-2</v>
      </c>
      <c r="X13" s="17">
        <v>6.6576437859792295E-2</v>
      </c>
      <c r="Y13" s="17">
        <v>8.1167404858294906E-2</v>
      </c>
      <c r="Z13" s="17">
        <v>4.4316845933322697E-2</v>
      </c>
      <c r="AA13" s="17">
        <v>7.4620613418342793E-2</v>
      </c>
      <c r="AB13" s="17"/>
      <c r="AC13" s="17">
        <v>3.6483882881344E-2</v>
      </c>
      <c r="AD13" s="17">
        <v>0.17347279766674201</v>
      </c>
      <c r="AE13" s="17">
        <v>3.25402751292087E-2</v>
      </c>
      <c r="AF13" s="17">
        <v>2.69496206420149E-2</v>
      </c>
      <c r="AG13" s="17">
        <v>7.0456203175900498E-2</v>
      </c>
      <c r="AH13" s="17">
        <v>7.9849428432670594E-2</v>
      </c>
      <c r="AI13" s="17">
        <v>9.5164128115826502E-2</v>
      </c>
      <c r="AJ13" s="17">
        <v>4.3166904641969303E-2</v>
      </c>
      <c r="AK13" s="17">
        <v>8.5941796979031801E-3</v>
      </c>
      <c r="AL13" s="17">
        <v>0.13455937484559699</v>
      </c>
      <c r="AM13" s="17"/>
      <c r="AN13" s="17">
        <v>1.87822916712179E-2</v>
      </c>
      <c r="AO13" s="17">
        <v>0.14397785661384299</v>
      </c>
      <c r="AP13" s="17"/>
      <c r="AQ13" s="17">
        <v>3.4374068066961097E-2</v>
      </c>
      <c r="AR13" s="17">
        <v>0.12312911744670001</v>
      </c>
      <c r="AS13" s="17"/>
      <c r="AT13" s="17">
        <v>6.6214135146121497E-2</v>
      </c>
      <c r="AU13" s="17">
        <v>0.109023601312083</v>
      </c>
      <c r="AV13" s="17"/>
      <c r="AW13" s="17">
        <v>7.5442940797501398E-2</v>
      </c>
      <c r="AX13" s="17">
        <v>6.7999945531107095E-2</v>
      </c>
      <c r="AY13" s="17"/>
      <c r="AZ13" s="17">
        <v>1.5169944374441101E-2</v>
      </c>
      <c r="BA13" s="17">
        <v>0.127199365167391</v>
      </c>
    </row>
    <row r="14" spans="2:53" x14ac:dyDescent="0.35">
      <c r="B14" s="18" t="s">
        <v>69</v>
      </c>
      <c r="C14" s="19">
        <v>0.100414420309703</v>
      </c>
      <c r="D14" s="19">
        <v>7.5763347456495003E-2</v>
      </c>
      <c r="E14" s="19">
        <v>0.125155831953248</v>
      </c>
      <c r="F14" s="19"/>
      <c r="G14" s="19">
        <v>4.9228706542471398E-2</v>
      </c>
      <c r="H14" s="19">
        <v>4.6493852823667497E-2</v>
      </c>
      <c r="I14" s="19">
        <v>5.2346512370880498E-2</v>
      </c>
      <c r="J14" s="19">
        <v>0.11364923787657299</v>
      </c>
      <c r="K14" s="19">
        <v>0.21206138583532599</v>
      </c>
      <c r="L14" s="19">
        <v>0.20208719172070899</v>
      </c>
      <c r="M14" s="19"/>
      <c r="N14" s="19">
        <v>7.9724388627307005E-2</v>
      </c>
      <c r="O14" s="19">
        <v>0.121703785433879</v>
      </c>
      <c r="P14" s="19">
        <v>0.170735157996488</v>
      </c>
      <c r="Q14" s="19">
        <v>0.19450318439105699</v>
      </c>
      <c r="R14" s="19"/>
      <c r="S14" s="19">
        <v>7.4418421136126206E-2</v>
      </c>
      <c r="T14" s="19">
        <v>0.13585870170934899</v>
      </c>
      <c r="U14" s="19">
        <v>0.123939636006834</v>
      </c>
      <c r="V14" s="19">
        <v>9.2881124157874695E-2</v>
      </c>
      <c r="W14" s="19">
        <v>8.49397992410241E-2</v>
      </c>
      <c r="X14" s="19">
        <v>9.6342060583772898E-2</v>
      </c>
      <c r="Y14" s="19">
        <v>0.132181517592589</v>
      </c>
      <c r="Z14" s="19">
        <v>5.3112356918372801E-2</v>
      </c>
      <c r="AA14" s="19">
        <v>8.4707714982993093E-2</v>
      </c>
      <c r="AB14" s="19"/>
      <c r="AC14" s="19">
        <v>0.104461182990965</v>
      </c>
      <c r="AD14" s="19">
        <v>7.3722778955476506E-2</v>
      </c>
      <c r="AE14" s="19">
        <v>7.1140795834103099E-2</v>
      </c>
      <c r="AF14" s="19">
        <v>3.5392700235592198E-2</v>
      </c>
      <c r="AG14" s="19">
        <v>8.6430404305589306E-2</v>
      </c>
      <c r="AH14" s="19">
        <v>0.12940555962721001</v>
      </c>
      <c r="AI14" s="19">
        <v>0.12997936989607001</v>
      </c>
      <c r="AJ14" s="19">
        <v>6.0187678637503503E-2</v>
      </c>
      <c r="AK14" s="19">
        <v>3.3602888194506401E-2</v>
      </c>
      <c r="AL14" s="19">
        <v>0.10834556974913</v>
      </c>
      <c r="AM14" s="19"/>
      <c r="AN14" s="19">
        <v>2.9548552421603098E-2</v>
      </c>
      <c r="AO14" s="19">
        <v>0.18372745559377099</v>
      </c>
      <c r="AP14" s="19"/>
      <c r="AQ14" s="19">
        <v>3.80505058509178E-2</v>
      </c>
      <c r="AR14" s="19">
        <v>0.17618137204812001</v>
      </c>
      <c r="AS14" s="19"/>
      <c r="AT14" s="19">
        <v>7.3069677566209107E-2</v>
      </c>
      <c r="AU14" s="19">
        <v>0.23683373091980001</v>
      </c>
      <c r="AV14" s="19"/>
      <c r="AW14" s="19">
        <v>0.120497510047127</v>
      </c>
      <c r="AX14" s="19">
        <v>7.3894735873749007E-2</v>
      </c>
      <c r="AY14" s="19"/>
      <c r="AZ14" s="19">
        <v>2.24003843917699E-2</v>
      </c>
      <c r="BA14" s="19">
        <v>0.17658221396583301</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0.1361155332699</v>
      </c>
      <c r="D9" s="17">
        <v>0.14204752916573599</v>
      </c>
      <c r="E9" s="17">
        <v>0.12976653944387301</v>
      </c>
      <c r="F9" s="17"/>
      <c r="G9" s="17">
        <v>0.205736232565816</v>
      </c>
      <c r="H9" s="17">
        <v>0.172093010704052</v>
      </c>
      <c r="I9" s="17">
        <v>0.191678842733775</v>
      </c>
      <c r="J9" s="17">
        <v>0.120248792023046</v>
      </c>
      <c r="K9" s="17">
        <v>4.1941562768195502E-2</v>
      </c>
      <c r="L9" s="17">
        <v>1.9433774602427501E-2</v>
      </c>
      <c r="M9" s="17"/>
      <c r="N9" s="17">
        <v>0.140107896150201</v>
      </c>
      <c r="O9" s="17">
        <v>9.6229537095072398E-2</v>
      </c>
      <c r="P9" s="17">
        <v>0.16067151816063299</v>
      </c>
      <c r="Q9" s="17">
        <v>0.107038702059584</v>
      </c>
      <c r="R9" s="17"/>
      <c r="S9" s="17">
        <v>0.17572258107554201</v>
      </c>
      <c r="T9" s="17">
        <v>7.6944139854021806E-2</v>
      </c>
      <c r="U9" s="17">
        <v>0.12876149726699501</v>
      </c>
      <c r="V9" s="17">
        <v>0.14925888495257</v>
      </c>
      <c r="W9" s="17">
        <v>0.165274030951441</v>
      </c>
      <c r="X9" s="17">
        <v>0.147023444800568</v>
      </c>
      <c r="Y9" s="17">
        <v>0.123542949089124</v>
      </c>
      <c r="Z9" s="17">
        <v>0.19451911381881101</v>
      </c>
      <c r="AA9" s="17">
        <v>0.113352689431481</v>
      </c>
      <c r="AB9" s="17"/>
      <c r="AC9" s="17">
        <v>8.7763681290276105E-2</v>
      </c>
      <c r="AD9" s="17">
        <v>0.11703734965232</v>
      </c>
      <c r="AE9" s="17">
        <v>0.111765491604813</v>
      </c>
      <c r="AF9" s="17">
        <v>0.229709305531417</v>
      </c>
      <c r="AG9" s="17">
        <v>0.177214696686357</v>
      </c>
      <c r="AH9" s="17">
        <v>0.203974517285753</v>
      </c>
      <c r="AI9" s="17">
        <v>0.102631642369061</v>
      </c>
      <c r="AJ9" s="17">
        <v>0.115085288773769</v>
      </c>
      <c r="AK9" s="17">
        <v>0.101129233877553</v>
      </c>
      <c r="AL9" s="17">
        <v>0.10694830640879401</v>
      </c>
      <c r="AM9" s="17"/>
      <c r="AN9" s="17">
        <v>0.19592905419725601</v>
      </c>
      <c r="AO9" s="17">
        <v>6.2512637311352495E-2</v>
      </c>
      <c r="AP9" s="17"/>
      <c r="AQ9" s="17">
        <v>0.18395356672845001</v>
      </c>
      <c r="AR9" s="17">
        <v>7.0133956416004395E-2</v>
      </c>
      <c r="AS9" s="17"/>
      <c r="AT9" s="17">
        <v>0.150093678976332</v>
      </c>
      <c r="AU9" s="17">
        <v>5.7802431202012602E-2</v>
      </c>
      <c r="AV9" s="17"/>
      <c r="AW9" s="17">
        <v>0.153256342553929</v>
      </c>
      <c r="AX9" s="17">
        <v>0.116313806957939</v>
      </c>
      <c r="AY9" s="17"/>
      <c r="AZ9" s="17">
        <v>0.224196233823754</v>
      </c>
      <c r="BA9" s="17">
        <v>5.01193077710584E-2</v>
      </c>
    </row>
    <row r="10" spans="2:53" ht="29" x14ac:dyDescent="0.35">
      <c r="B10" s="18" t="s">
        <v>252</v>
      </c>
      <c r="C10" s="17">
        <v>0.31208678457390499</v>
      </c>
      <c r="D10" s="17">
        <v>0.325649346979617</v>
      </c>
      <c r="E10" s="17">
        <v>0.298804995507644</v>
      </c>
      <c r="F10" s="17"/>
      <c r="G10" s="17">
        <v>0.43207175964147099</v>
      </c>
      <c r="H10" s="17">
        <v>0.38151299996291999</v>
      </c>
      <c r="I10" s="17">
        <v>0.34476154883163501</v>
      </c>
      <c r="J10" s="17">
        <v>0.30199629253959898</v>
      </c>
      <c r="K10" s="17">
        <v>0.198193361091933</v>
      </c>
      <c r="L10" s="17">
        <v>0.17263606330730599</v>
      </c>
      <c r="M10" s="17"/>
      <c r="N10" s="17">
        <v>0.32496786789464499</v>
      </c>
      <c r="O10" s="17">
        <v>0.28761035888538899</v>
      </c>
      <c r="P10" s="17">
        <v>0.27196379191443198</v>
      </c>
      <c r="Q10" s="17">
        <v>0.29693045533865697</v>
      </c>
      <c r="R10" s="17"/>
      <c r="S10" s="17">
        <v>0.30636784204519901</v>
      </c>
      <c r="T10" s="17">
        <v>0.30489434466298199</v>
      </c>
      <c r="U10" s="17">
        <v>0.26774712042983401</v>
      </c>
      <c r="V10" s="17">
        <v>0.32331061745427397</v>
      </c>
      <c r="W10" s="17">
        <v>0.29916441847449798</v>
      </c>
      <c r="X10" s="17">
        <v>0.33333331595948901</v>
      </c>
      <c r="Y10" s="17">
        <v>0.30046399944760099</v>
      </c>
      <c r="Z10" s="17">
        <v>0.380242717967334</v>
      </c>
      <c r="AA10" s="17">
        <v>0.32783580658890799</v>
      </c>
      <c r="AB10" s="17"/>
      <c r="AC10" s="17">
        <v>0.33882735795234598</v>
      </c>
      <c r="AD10" s="17">
        <v>0.24147140636355599</v>
      </c>
      <c r="AE10" s="17">
        <v>0.33617972399575502</v>
      </c>
      <c r="AF10" s="17">
        <v>0.36977341528164898</v>
      </c>
      <c r="AG10" s="17">
        <v>0.428754414872908</v>
      </c>
      <c r="AH10" s="17">
        <v>0.288135536920541</v>
      </c>
      <c r="AI10" s="17">
        <v>0.28127622135838398</v>
      </c>
      <c r="AJ10" s="17">
        <v>0.269234268226616</v>
      </c>
      <c r="AK10" s="17">
        <v>0.40984610459006598</v>
      </c>
      <c r="AL10" s="17">
        <v>0.29565653372337602</v>
      </c>
      <c r="AM10" s="17"/>
      <c r="AN10" s="17">
        <v>0.38368142444667402</v>
      </c>
      <c r="AO10" s="17">
        <v>0.21248244719871101</v>
      </c>
      <c r="AP10" s="17"/>
      <c r="AQ10" s="17">
        <v>0.36338051371755697</v>
      </c>
      <c r="AR10" s="17">
        <v>0.24551275955333399</v>
      </c>
      <c r="AS10" s="17"/>
      <c r="AT10" s="17">
        <v>0.32241269954788598</v>
      </c>
      <c r="AU10" s="17">
        <v>0.25215877285737298</v>
      </c>
      <c r="AV10" s="17"/>
      <c r="AW10" s="17">
        <v>0.305992071086508</v>
      </c>
      <c r="AX10" s="17">
        <v>0.32015632870445898</v>
      </c>
      <c r="AY10" s="17"/>
      <c r="AZ10" s="17">
        <v>0.39574710279950098</v>
      </c>
      <c r="BA10" s="17">
        <v>0.230406330783299</v>
      </c>
    </row>
    <row r="11" spans="2:53" ht="29" x14ac:dyDescent="0.35">
      <c r="B11" s="18" t="s">
        <v>253</v>
      </c>
      <c r="C11" s="17">
        <v>0.250743891546646</v>
      </c>
      <c r="D11" s="17">
        <v>0.26536082722495202</v>
      </c>
      <c r="E11" s="17">
        <v>0.23635254125813401</v>
      </c>
      <c r="F11" s="17"/>
      <c r="G11" s="17">
        <v>0.183535235158437</v>
      </c>
      <c r="H11" s="17">
        <v>0.27029800679768301</v>
      </c>
      <c r="I11" s="17">
        <v>0.26358322788655802</v>
      </c>
      <c r="J11" s="17">
        <v>0.25427556339480001</v>
      </c>
      <c r="K11" s="17">
        <v>0.23371757402445101</v>
      </c>
      <c r="L11" s="17">
        <v>0.215417628429941</v>
      </c>
      <c r="M11" s="17"/>
      <c r="N11" s="17">
        <v>0.25627247485766602</v>
      </c>
      <c r="O11" s="17">
        <v>0.23814630880077101</v>
      </c>
      <c r="P11" s="17">
        <v>0.241300162406343</v>
      </c>
      <c r="Q11" s="17">
        <v>0.22445207363127601</v>
      </c>
      <c r="R11" s="17"/>
      <c r="S11" s="17">
        <v>0.26676260040851701</v>
      </c>
      <c r="T11" s="17">
        <v>0.26334455670545898</v>
      </c>
      <c r="U11" s="17">
        <v>0.20939369407300301</v>
      </c>
      <c r="V11" s="17">
        <v>0.239898291566461</v>
      </c>
      <c r="W11" s="17">
        <v>0.22735706005768899</v>
      </c>
      <c r="X11" s="17">
        <v>0.28422526393925501</v>
      </c>
      <c r="Y11" s="17">
        <v>0.23877424781634399</v>
      </c>
      <c r="Z11" s="17">
        <v>0.226151645587919</v>
      </c>
      <c r="AA11" s="17">
        <v>0.265437454075861</v>
      </c>
      <c r="AB11" s="17"/>
      <c r="AC11" s="17">
        <v>0.28033388561879402</v>
      </c>
      <c r="AD11" s="17">
        <v>0.234050314425297</v>
      </c>
      <c r="AE11" s="17">
        <v>0.29323778554681301</v>
      </c>
      <c r="AF11" s="17">
        <v>0.23766152656046499</v>
      </c>
      <c r="AG11" s="17">
        <v>0.17500126657549001</v>
      </c>
      <c r="AH11" s="17">
        <v>0.23480545905250999</v>
      </c>
      <c r="AI11" s="17">
        <v>0.23018479884326001</v>
      </c>
      <c r="AJ11" s="17">
        <v>0.373968348878985</v>
      </c>
      <c r="AK11" s="17">
        <v>0.27171094627169601</v>
      </c>
      <c r="AL11" s="17">
        <v>0.23102115305670701</v>
      </c>
      <c r="AM11" s="17"/>
      <c r="AN11" s="17">
        <v>0.253301331889352</v>
      </c>
      <c r="AO11" s="17">
        <v>0.24954149344148899</v>
      </c>
      <c r="AP11" s="17"/>
      <c r="AQ11" s="17">
        <v>0.25959967768299902</v>
      </c>
      <c r="AR11" s="17">
        <v>0.24076208151676501</v>
      </c>
      <c r="AS11" s="17"/>
      <c r="AT11" s="17">
        <v>0.25910710777090301</v>
      </c>
      <c r="AU11" s="17">
        <v>0.214661592867045</v>
      </c>
      <c r="AV11" s="17"/>
      <c r="AW11" s="17">
        <v>0.22907786171994299</v>
      </c>
      <c r="AX11" s="17">
        <v>0.278045708482906</v>
      </c>
      <c r="AY11" s="17"/>
      <c r="AZ11" s="17">
        <v>0.242140583299986</v>
      </c>
      <c r="BA11" s="17">
        <v>0.25914359808126303</v>
      </c>
    </row>
    <row r="12" spans="2:53" ht="29" x14ac:dyDescent="0.35">
      <c r="B12" s="18" t="s">
        <v>254</v>
      </c>
      <c r="C12" s="17">
        <v>0.14669640726001301</v>
      </c>
      <c r="D12" s="17">
        <v>0.149645646732017</v>
      </c>
      <c r="E12" s="17">
        <v>0.143879145252399</v>
      </c>
      <c r="F12" s="17"/>
      <c r="G12" s="17">
        <v>6.6077926244684504E-2</v>
      </c>
      <c r="H12" s="17">
        <v>0.116730209155854</v>
      </c>
      <c r="I12" s="17">
        <v>0.116117606776221</v>
      </c>
      <c r="J12" s="17">
        <v>0.15080085433020601</v>
      </c>
      <c r="K12" s="17">
        <v>0.223145146830353</v>
      </c>
      <c r="L12" s="17">
        <v>0.23210754014802601</v>
      </c>
      <c r="M12" s="17"/>
      <c r="N12" s="17">
        <v>0.15163089085982001</v>
      </c>
      <c r="O12" s="17">
        <v>0.16325250534638899</v>
      </c>
      <c r="P12" s="17">
        <v>0.101976456810961</v>
      </c>
      <c r="Q12" s="17">
        <v>0.128282215454913</v>
      </c>
      <c r="R12" s="17"/>
      <c r="S12" s="17">
        <v>0.119819768971759</v>
      </c>
      <c r="T12" s="17">
        <v>0.163232747672929</v>
      </c>
      <c r="U12" s="17">
        <v>0.168884123208839</v>
      </c>
      <c r="V12" s="17">
        <v>0.15121064593413699</v>
      </c>
      <c r="W12" s="17">
        <v>0.17627475631560699</v>
      </c>
      <c r="X12" s="17">
        <v>0.105712497912372</v>
      </c>
      <c r="Y12" s="17">
        <v>0.14318408067767699</v>
      </c>
      <c r="Z12" s="17">
        <v>0.123815742740902</v>
      </c>
      <c r="AA12" s="17">
        <v>0.161204071838179</v>
      </c>
      <c r="AB12" s="17"/>
      <c r="AC12" s="17">
        <v>0.19793994071214299</v>
      </c>
      <c r="AD12" s="17">
        <v>0.17964860252909701</v>
      </c>
      <c r="AE12" s="17">
        <v>0.15142051982639301</v>
      </c>
      <c r="AF12" s="17">
        <v>0.104662855340888</v>
      </c>
      <c r="AG12" s="17">
        <v>0.11619119336172801</v>
      </c>
      <c r="AH12" s="17">
        <v>0.126243741720514</v>
      </c>
      <c r="AI12" s="17">
        <v>0.17989961328632401</v>
      </c>
      <c r="AJ12" s="17">
        <v>0.13504927688755899</v>
      </c>
      <c r="AK12" s="17">
        <v>0.151821388183494</v>
      </c>
      <c r="AL12" s="17">
        <v>0.12781536138997501</v>
      </c>
      <c r="AM12" s="17"/>
      <c r="AN12" s="17">
        <v>0.121513158946275</v>
      </c>
      <c r="AO12" s="17">
        <v>0.180527702297097</v>
      </c>
      <c r="AP12" s="17"/>
      <c r="AQ12" s="17">
        <v>0.12632366547530199</v>
      </c>
      <c r="AR12" s="17">
        <v>0.18072205806789399</v>
      </c>
      <c r="AS12" s="17"/>
      <c r="AT12" s="17">
        <v>0.150258525125576</v>
      </c>
      <c r="AU12" s="17">
        <v>0.13139393981803099</v>
      </c>
      <c r="AV12" s="17"/>
      <c r="AW12" s="17">
        <v>0.14097055118340199</v>
      </c>
      <c r="AX12" s="17">
        <v>0.15277170278324501</v>
      </c>
      <c r="AY12" s="17"/>
      <c r="AZ12" s="17">
        <v>0.102306606608682</v>
      </c>
      <c r="BA12" s="17">
        <v>0.19003570046109799</v>
      </c>
    </row>
    <row r="13" spans="2:53" ht="29" x14ac:dyDescent="0.35">
      <c r="B13" s="18" t="s">
        <v>255</v>
      </c>
      <c r="C13" s="17">
        <v>6.4376996857768098E-2</v>
      </c>
      <c r="D13" s="17">
        <v>5.0348427648009897E-2</v>
      </c>
      <c r="E13" s="17">
        <v>7.8103276107286707E-2</v>
      </c>
      <c r="F13" s="17"/>
      <c r="G13" s="17">
        <v>6.6897771551346005E-2</v>
      </c>
      <c r="H13" s="17">
        <v>2.31799570667649E-2</v>
      </c>
      <c r="I13" s="17">
        <v>4.2052788047218202E-2</v>
      </c>
      <c r="J13" s="17">
        <v>7.6290233425706303E-2</v>
      </c>
      <c r="K13" s="17">
        <v>9.6757302857255006E-2</v>
      </c>
      <c r="L13" s="17">
        <v>0.16240431802736399</v>
      </c>
      <c r="M13" s="17"/>
      <c r="N13" s="17">
        <v>5.8108915440310799E-2</v>
      </c>
      <c r="O13" s="17">
        <v>8.5261875806918699E-2</v>
      </c>
      <c r="P13" s="17">
        <v>6.2831882091823596E-2</v>
      </c>
      <c r="Q13" s="17">
        <v>0.103638054672177</v>
      </c>
      <c r="R13" s="17"/>
      <c r="S13" s="17">
        <v>5.4572086290177797E-2</v>
      </c>
      <c r="T13" s="17">
        <v>6.4939049297646406E-2</v>
      </c>
      <c r="U13" s="17">
        <v>0.113908984862062</v>
      </c>
      <c r="V13" s="17">
        <v>6.4184779993885499E-2</v>
      </c>
      <c r="W13" s="17">
        <v>4.2555432798760097E-2</v>
      </c>
      <c r="X13" s="17">
        <v>6.8751306557765596E-2</v>
      </c>
      <c r="Y13" s="17">
        <v>6.8291270335813406E-2</v>
      </c>
      <c r="Z13" s="17">
        <v>3.5521334510018501E-2</v>
      </c>
      <c r="AA13" s="17">
        <v>5.7679071217326301E-2</v>
      </c>
      <c r="AB13" s="17"/>
      <c r="AC13" s="17">
        <v>2.35615215124543E-2</v>
      </c>
      <c r="AD13" s="17">
        <v>0.137220554298013</v>
      </c>
      <c r="AE13" s="17">
        <v>5.9545229536853699E-2</v>
      </c>
      <c r="AF13" s="17">
        <v>2.7291117076760799E-2</v>
      </c>
      <c r="AG13" s="17">
        <v>0</v>
      </c>
      <c r="AH13" s="17">
        <v>3.9900801821168501E-2</v>
      </c>
      <c r="AI13" s="17">
        <v>8.4275104943321605E-2</v>
      </c>
      <c r="AJ13" s="17">
        <v>4.92184342148662E-2</v>
      </c>
      <c r="AK13" s="17">
        <v>3.5145373850663103E-2</v>
      </c>
      <c r="AL13" s="17">
        <v>0.12353239120772801</v>
      </c>
      <c r="AM13" s="17"/>
      <c r="AN13" s="17">
        <v>2.10625402951992E-2</v>
      </c>
      <c r="AO13" s="17">
        <v>0.123750810729665</v>
      </c>
      <c r="AP13" s="17"/>
      <c r="AQ13" s="17">
        <v>3.6885624886155897E-2</v>
      </c>
      <c r="AR13" s="17">
        <v>9.9946484299616098E-2</v>
      </c>
      <c r="AS13" s="17"/>
      <c r="AT13" s="17">
        <v>5.57951989567518E-2</v>
      </c>
      <c r="AU13" s="17">
        <v>0.113946385059929</v>
      </c>
      <c r="AV13" s="17"/>
      <c r="AW13" s="17">
        <v>5.86410695260716E-2</v>
      </c>
      <c r="AX13" s="17">
        <v>7.1735950568193693E-2</v>
      </c>
      <c r="AY13" s="17"/>
      <c r="AZ13" s="17">
        <v>1.6076580914615699E-2</v>
      </c>
      <c r="BA13" s="17">
        <v>0.111534358629608</v>
      </c>
    </row>
    <row r="14" spans="2:53" x14ac:dyDescent="0.35">
      <c r="B14" s="18" t="s">
        <v>69</v>
      </c>
      <c r="C14" s="19">
        <v>8.99803864917674E-2</v>
      </c>
      <c r="D14" s="19">
        <v>6.6948222249667594E-2</v>
      </c>
      <c r="E14" s="19">
        <v>0.113093502430663</v>
      </c>
      <c r="F14" s="19"/>
      <c r="G14" s="19">
        <v>4.5681074838246301E-2</v>
      </c>
      <c r="H14" s="19">
        <v>3.6185816312725702E-2</v>
      </c>
      <c r="I14" s="19">
        <v>4.1805985724592001E-2</v>
      </c>
      <c r="J14" s="19">
        <v>9.6388264286642794E-2</v>
      </c>
      <c r="K14" s="19">
        <v>0.20624505242781299</v>
      </c>
      <c r="L14" s="19">
        <v>0.198000675484936</v>
      </c>
      <c r="M14" s="19"/>
      <c r="N14" s="19">
        <v>6.89119547973574E-2</v>
      </c>
      <c r="O14" s="19">
        <v>0.12949941406546001</v>
      </c>
      <c r="P14" s="19">
        <v>0.16125618861580701</v>
      </c>
      <c r="Q14" s="19">
        <v>0.13965849884339299</v>
      </c>
      <c r="R14" s="19"/>
      <c r="S14" s="19">
        <v>7.67551212088049E-2</v>
      </c>
      <c r="T14" s="19">
        <v>0.126645161806962</v>
      </c>
      <c r="U14" s="19">
        <v>0.111304580159267</v>
      </c>
      <c r="V14" s="19">
        <v>7.2136780098671804E-2</v>
      </c>
      <c r="W14" s="19">
        <v>8.9374301402004697E-2</v>
      </c>
      <c r="X14" s="19">
        <v>6.0954170830550602E-2</v>
      </c>
      <c r="Y14" s="19">
        <v>0.125743452633441</v>
      </c>
      <c r="Z14" s="19">
        <v>3.9749445375015603E-2</v>
      </c>
      <c r="AA14" s="19">
        <v>7.4490906848244096E-2</v>
      </c>
      <c r="AB14" s="19"/>
      <c r="AC14" s="19">
        <v>7.1573612913986895E-2</v>
      </c>
      <c r="AD14" s="19">
        <v>9.0571772731716294E-2</v>
      </c>
      <c r="AE14" s="19">
        <v>4.7851249489372E-2</v>
      </c>
      <c r="AF14" s="19">
        <v>3.0901780208819899E-2</v>
      </c>
      <c r="AG14" s="19">
        <v>0.102838428503517</v>
      </c>
      <c r="AH14" s="19">
        <v>0.106939943199513</v>
      </c>
      <c r="AI14" s="19">
        <v>0.12173261919964801</v>
      </c>
      <c r="AJ14" s="19">
        <v>5.74443830182053E-2</v>
      </c>
      <c r="AK14" s="19">
        <v>3.0346953226527602E-2</v>
      </c>
      <c r="AL14" s="19">
        <v>0.11502625421342</v>
      </c>
      <c r="AM14" s="19"/>
      <c r="AN14" s="19">
        <v>2.4512490225243901E-2</v>
      </c>
      <c r="AO14" s="19">
        <v>0.17118490902168701</v>
      </c>
      <c r="AP14" s="19"/>
      <c r="AQ14" s="19">
        <v>2.9856951509536302E-2</v>
      </c>
      <c r="AR14" s="19">
        <v>0.16292266014638601</v>
      </c>
      <c r="AS14" s="19"/>
      <c r="AT14" s="19">
        <v>6.2332789622550198E-2</v>
      </c>
      <c r="AU14" s="19">
        <v>0.230036878195609</v>
      </c>
      <c r="AV14" s="19"/>
      <c r="AW14" s="19">
        <v>0.112062103930147</v>
      </c>
      <c r="AX14" s="19">
        <v>6.0976502503257701E-2</v>
      </c>
      <c r="AY14" s="19"/>
      <c r="AZ14" s="19">
        <v>1.9532892553460499E-2</v>
      </c>
      <c r="BA14" s="19">
        <v>0.158760704273673</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0.151462685176703</v>
      </c>
      <c r="D9" s="17">
        <v>0.16406209253356299</v>
      </c>
      <c r="E9" s="17">
        <v>0.138999543490257</v>
      </c>
      <c r="F9" s="17"/>
      <c r="G9" s="17">
        <v>0.26161940055971999</v>
      </c>
      <c r="H9" s="17">
        <v>0.17357638429834801</v>
      </c>
      <c r="I9" s="17">
        <v>0.20517559184822901</v>
      </c>
      <c r="J9" s="17">
        <v>0.13491112802380301</v>
      </c>
      <c r="K9" s="17">
        <v>5.6411267296511698E-2</v>
      </c>
      <c r="L9" s="17">
        <v>5.8467818637730803E-2</v>
      </c>
      <c r="M9" s="17"/>
      <c r="N9" s="17">
        <v>0.15979642429816901</v>
      </c>
      <c r="O9" s="17">
        <v>9.4994216828388198E-2</v>
      </c>
      <c r="P9" s="17">
        <v>0.175248764781751</v>
      </c>
      <c r="Q9" s="17">
        <v>9.1236945869190594E-2</v>
      </c>
      <c r="R9" s="17"/>
      <c r="S9" s="17">
        <v>0.14694283209089401</v>
      </c>
      <c r="T9" s="17">
        <v>9.7186436062503503E-2</v>
      </c>
      <c r="U9" s="17">
        <v>0.13898562713450499</v>
      </c>
      <c r="V9" s="17">
        <v>0.18127878289559499</v>
      </c>
      <c r="W9" s="17">
        <v>0.15162839331165701</v>
      </c>
      <c r="X9" s="17">
        <v>0.182260932213929</v>
      </c>
      <c r="Y9" s="17">
        <v>0.14709470350916701</v>
      </c>
      <c r="Z9" s="17">
        <v>0.25253816467495599</v>
      </c>
      <c r="AA9" s="17">
        <v>0.14885210604080801</v>
      </c>
      <c r="AB9" s="17"/>
      <c r="AC9" s="17">
        <v>0.12773531812198</v>
      </c>
      <c r="AD9" s="17">
        <v>0.14777731600006799</v>
      </c>
      <c r="AE9" s="17">
        <v>0.16673843310379699</v>
      </c>
      <c r="AF9" s="17">
        <v>0.248683318955852</v>
      </c>
      <c r="AG9" s="17">
        <v>0.192642617928766</v>
      </c>
      <c r="AH9" s="17">
        <v>0.110460680913717</v>
      </c>
      <c r="AI9" s="17">
        <v>9.8519477943130804E-2</v>
      </c>
      <c r="AJ9" s="17">
        <v>7.5088693950835797E-2</v>
      </c>
      <c r="AK9" s="17">
        <v>0.136757328406752</v>
      </c>
      <c r="AL9" s="17">
        <v>0.13754073855226501</v>
      </c>
      <c r="AM9" s="17"/>
      <c r="AN9" s="17">
        <v>0.218931537586846</v>
      </c>
      <c r="AO9" s="17">
        <v>6.9292528853198698E-2</v>
      </c>
      <c r="AP9" s="17"/>
      <c r="AQ9" s="17">
        <v>0.20459750895387899</v>
      </c>
      <c r="AR9" s="17">
        <v>8.0687729714191303E-2</v>
      </c>
      <c r="AS9" s="17"/>
      <c r="AT9" s="17">
        <v>0.16306565451309399</v>
      </c>
      <c r="AU9" s="17">
        <v>7.3109415690238197E-2</v>
      </c>
      <c r="AV9" s="17"/>
      <c r="AW9" s="17">
        <v>0.16261047840492401</v>
      </c>
      <c r="AX9" s="17">
        <v>0.139003763963959</v>
      </c>
      <c r="AY9" s="17"/>
      <c r="AZ9" s="17">
        <v>0.24187650543201</v>
      </c>
      <c r="BA9" s="17">
        <v>6.3188554453442597E-2</v>
      </c>
    </row>
    <row r="10" spans="2:53" ht="29" x14ac:dyDescent="0.35">
      <c r="B10" s="18" t="s">
        <v>252</v>
      </c>
      <c r="C10" s="17">
        <v>0.34898373176840503</v>
      </c>
      <c r="D10" s="17">
        <v>0.37265604530265001</v>
      </c>
      <c r="E10" s="17">
        <v>0.32472572299514502</v>
      </c>
      <c r="F10" s="17"/>
      <c r="G10" s="17">
        <v>0.39613385519159999</v>
      </c>
      <c r="H10" s="17">
        <v>0.42038618376041498</v>
      </c>
      <c r="I10" s="17">
        <v>0.37981945566695502</v>
      </c>
      <c r="J10" s="17">
        <v>0.31767029731768698</v>
      </c>
      <c r="K10" s="17">
        <v>0.29661451084826301</v>
      </c>
      <c r="L10" s="17">
        <v>0.19788555627337101</v>
      </c>
      <c r="M10" s="17"/>
      <c r="N10" s="17">
        <v>0.36510450924530802</v>
      </c>
      <c r="O10" s="17">
        <v>0.28842673547442499</v>
      </c>
      <c r="P10" s="17">
        <v>0.310934103710931</v>
      </c>
      <c r="Q10" s="17">
        <v>0.35823116535085597</v>
      </c>
      <c r="R10" s="17"/>
      <c r="S10" s="17">
        <v>0.37883485377149501</v>
      </c>
      <c r="T10" s="17">
        <v>0.34046641479978701</v>
      </c>
      <c r="U10" s="17">
        <v>0.30285441830377702</v>
      </c>
      <c r="V10" s="17">
        <v>0.324682422083164</v>
      </c>
      <c r="W10" s="17">
        <v>0.36798473387643599</v>
      </c>
      <c r="X10" s="17">
        <v>0.374493879555925</v>
      </c>
      <c r="Y10" s="17">
        <v>0.32165175965375897</v>
      </c>
      <c r="Z10" s="17">
        <v>0.39783374555672801</v>
      </c>
      <c r="AA10" s="17">
        <v>0.34813971546170902</v>
      </c>
      <c r="AB10" s="17"/>
      <c r="AC10" s="17">
        <v>0.396200203525997</v>
      </c>
      <c r="AD10" s="17">
        <v>0.21148982332774899</v>
      </c>
      <c r="AE10" s="17">
        <v>0.33446579601462201</v>
      </c>
      <c r="AF10" s="17">
        <v>0.41640177510763898</v>
      </c>
      <c r="AG10" s="17">
        <v>0.33509561336841298</v>
      </c>
      <c r="AH10" s="17">
        <v>0.49953181490424098</v>
      </c>
      <c r="AI10" s="17">
        <v>0.30000926746252399</v>
      </c>
      <c r="AJ10" s="17">
        <v>0.40972596716416998</v>
      </c>
      <c r="AK10" s="17">
        <v>0.35146036578296502</v>
      </c>
      <c r="AL10" s="17">
        <v>0.30863891315589298</v>
      </c>
      <c r="AM10" s="17"/>
      <c r="AN10" s="17">
        <v>0.39358830704594799</v>
      </c>
      <c r="AO10" s="17">
        <v>0.291543741332007</v>
      </c>
      <c r="AP10" s="17"/>
      <c r="AQ10" s="17">
        <v>0.379779392287585</v>
      </c>
      <c r="AR10" s="17">
        <v>0.30926761078868598</v>
      </c>
      <c r="AS10" s="17"/>
      <c r="AT10" s="17">
        <v>0.361616687773888</v>
      </c>
      <c r="AU10" s="17">
        <v>0.28900898361766197</v>
      </c>
      <c r="AV10" s="17"/>
      <c r="AW10" s="17">
        <v>0.34783671301311397</v>
      </c>
      <c r="AX10" s="17">
        <v>0.351321560922084</v>
      </c>
      <c r="AY10" s="17"/>
      <c r="AZ10" s="17">
        <v>0.40587264407400098</v>
      </c>
      <c r="BA10" s="17">
        <v>0.29344112481531198</v>
      </c>
    </row>
    <row r="11" spans="2:53" ht="29" x14ac:dyDescent="0.35">
      <c r="B11" s="18" t="s">
        <v>253</v>
      </c>
      <c r="C11" s="17">
        <v>0.25590408064133802</v>
      </c>
      <c r="D11" s="17">
        <v>0.24480552039984499</v>
      </c>
      <c r="E11" s="17">
        <v>0.26723286828222498</v>
      </c>
      <c r="F11" s="17"/>
      <c r="G11" s="17">
        <v>0.18049115892006301</v>
      </c>
      <c r="H11" s="17">
        <v>0.26685506814971499</v>
      </c>
      <c r="I11" s="17">
        <v>0.26303970377477898</v>
      </c>
      <c r="J11" s="17">
        <v>0.28285796255269902</v>
      </c>
      <c r="K11" s="17">
        <v>0.21639744195678301</v>
      </c>
      <c r="L11" s="17">
        <v>0.24734120142378299</v>
      </c>
      <c r="M11" s="17"/>
      <c r="N11" s="17">
        <v>0.25799165435757898</v>
      </c>
      <c r="O11" s="17">
        <v>0.29790807687218701</v>
      </c>
      <c r="P11" s="17">
        <v>0.218632249656568</v>
      </c>
      <c r="Q11" s="17">
        <v>0.21330622066315399</v>
      </c>
      <c r="R11" s="17"/>
      <c r="S11" s="17">
        <v>0.26282854637585101</v>
      </c>
      <c r="T11" s="17">
        <v>0.302590951795213</v>
      </c>
      <c r="U11" s="17">
        <v>0.224633149755429</v>
      </c>
      <c r="V11" s="17">
        <v>0.24423675535554901</v>
      </c>
      <c r="W11" s="17">
        <v>0.26138562191312698</v>
      </c>
      <c r="X11" s="17">
        <v>0.21577473346188999</v>
      </c>
      <c r="Y11" s="17">
        <v>0.25605140713729002</v>
      </c>
      <c r="Z11" s="17">
        <v>0.18572361520698899</v>
      </c>
      <c r="AA11" s="17">
        <v>0.27778942284310298</v>
      </c>
      <c r="AB11" s="17"/>
      <c r="AC11" s="17">
        <v>0.25981643328985599</v>
      </c>
      <c r="AD11" s="17">
        <v>0.30101180002066302</v>
      </c>
      <c r="AE11" s="17">
        <v>0.277448306721855</v>
      </c>
      <c r="AF11" s="17">
        <v>0.22334259011978999</v>
      </c>
      <c r="AG11" s="17">
        <v>0.31118400997019202</v>
      </c>
      <c r="AH11" s="17">
        <v>0.19187552888531101</v>
      </c>
      <c r="AI11" s="17">
        <v>0.26745079421128198</v>
      </c>
      <c r="AJ11" s="17">
        <v>0.34382520395116201</v>
      </c>
      <c r="AK11" s="17">
        <v>0.34394719162722598</v>
      </c>
      <c r="AL11" s="17">
        <v>0.28605081553879802</v>
      </c>
      <c r="AM11" s="17"/>
      <c r="AN11" s="17">
        <v>0.26232784364420197</v>
      </c>
      <c r="AO11" s="17">
        <v>0.24651983520346099</v>
      </c>
      <c r="AP11" s="17"/>
      <c r="AQ11" s="17">
        <v>0.265844873435992</v>
      </c>
      <c r="AR11" s="17">
        <v>0.24503230300741999</v>
      </c>
      <c r="AS11" s="17"/>
      <c r="AT11" s="17">
        <v>0.264745387370665</v>
      </c>
      <c r="AU11" s="17">
        <v>0.216055430294469</v>
      </c>
      <c r="AV11" s="17"/>
      <c r="AW11" s="17">
        <v>0.23230852879979999</v>
      </c>
      <c r="AX11" s="17">
        <v>0.283751361907844</v>
      </c>
      <c r="AY11" s="17"/>
      <c r="AZ11" s="17">
        <v>0.239516371858426</v>
      </c>
      <c r="BA11" s="17">
        <v>0.27190396587207599</v>
      </c>
    </row>
    <row r="12" spans="2:53" ht="29" x14ac:dyDescent="0.35">
      <c r="B12" s="18" t="s">
        <v>254</v>
      </c>
      <c r="C12" s="17">
        <v>0.114109044501781</v>
      </c>
      <c r="D12" s="17">
        <v>0.124211098451758</v>
      </c>
      <c r="E12" s="17">
        <v>0.104109650470691</v>
      </c>
      <c r="F12" s="17"/>
      <c r="G12" s="17">
        <v>9.4111695311081503E-2</v>
      </c>
      <c r="H12" s="17">
        <v>8.9062435596662007E-2</v>
      </c>
      <c r="I12" s="17">
        <v>8.4053259931435198E-2</v>
      </c>
      <c r="J12" s="17">
        <v>0.13206334876790601</v>
      </c>
      <c r="K12" s="17">
        <v>0.14553073928093199</v>
      </c>
      <c r="L12" s="17">
        <v>0.19302447425231001</v>
      </c>
      <c r="M12" s="17"/>
      <c r="N12" s="17">
        <v>0.123251386626351</v>
      </c>
      <c r="O12" s="17">
        <v>0.10111385736686999</v>
      </c>
      <c r="P12" s="17">
        <v>6.9284351376664402E-2</v>
      </c>
      <c r="Q12" s="17">
        <v>0.117847089816956</v>
      </c>
      <c r="R12" s="17"/>
      <c r="S12" s="17">
        <v>0.10905360627652901</v>
      </c>
      <c r="T12" s="17">
        <v>0.121594111877492</v>
      </c>
      <c r="U12" s="17">
        <v>0.12856802346143101</v>
      </c>
      <c r="V12" s="17">
        <v>0.130466303565137</v>
      </c>
      <c r="W12" s="17">
        <v>0.109415093001034</v>
      </c>
      <c r="X12" s="17">
        <v>0.1075865930082</v>
      </c>
      <c r="Y12" s="17">
        <v>0.10659273108346801</v>
      </c>
      <c r="Z12" s="17">
        <v>8.4066290431830198E-2</v>
      </c>
      <c r="AA12" s="17">
        <v>0.11173635887738501</v>
      </c>
      <c r="AB12" s="17"/>
      <c r="AC12" s="17">
        <v>0.117858373814408</v>
      </c>
      <c r="AD12" s="17">
        <v>0.14275276447072299</v>
      </c>
      <c r="AE12" s="17">
        <v>0.14827767967953601</v>
      </c>
      <c r="AF12" s="17">
        <v>7.5573994063860797E-2</v>
      </c>
      <c r="AG12" s="17">
        <v>8.7358995679440804E-2</v>
      </c>
      <c r="AH12" s="17">
        <v>8.6415521079972205E-2</v>
      </c>
      <c r="AI12" s="17">
        <v>0.14602355211801299</v>
      </c>
      <c r="AJ12" s="17">
        <v>0.10231752520278101</v>
      </c>
      <c r="AK12" s="17">
        <v>0.146370059476257</v>
      </c>
      <c r="AL12" s="17">
        <v>7.5661670435013803E-2</v>
      </c>
      <c r="AM12" s="17"/>
      <c r="AN12" s="17">
        <v>9.6910128330709305E-2</v>
      </c>
      <c r="AO12" s="17">
        <v>0.13479828113085099</v>
      </c>
      <c r="AP12" s="17"/>
      <c r="AQ12" s="17">
        <v>0.103210314041928</v>
      </c>
      <c r="AR12" s="17">
        <v>0.13170549060347</v>
      </c>
      <c r="AS12" s="17"/>
      <c r="AT12" s="17">
        <v>0.114291275570391</v>
      </c>
      <c r="AU12" s="17">
        <v>0.12354291004883899</v>
      </c>
      <c r="AV12" s="17"/>
      <c r="AW12" s="17">
        <v>9.5173868619298593E-2</v>
      </c>
      <c r="AX12" s="17">
        <v>0.13774624332417501</v>
      </c>
      <c r="AY12" s="17"/>
      <c r="AZ12" s="17">
        <v>8.3866335825654295E-2</v>
      </c>
      <c r="BA12" s="17">
        <v>0.14363604393133</v>
      </c>
    </row>
    <row r="13" spans="2:53" ht="29" x14ac:dyDescent="0.35">
      <c r="B13" s="18" t="s">
        <v>255</v>
      </c>
      <c r="C13" s="17">
        <v>4.6879417240189097E-2</v>
      </c>
      <c r="D13" s="17">
        <v>3.5225772553701198E-2</v>
      </c>
      <c r="E13" s="17">
        <v>5.8575237438835401E-2</v>
      </c>
      <c r="F13" s="17"/>
      <c r="G13" s="17">
        <v>2.19628151792884E-2</v>
      </c>
      <c r="H13" s="17">
        <v>1.8953612225078E-2</v>
      </c>
      <c r="I13" s="17">
        <v>2.4957450953369702E-2</v>
      </c>
      <c r="J13" s="17">
        <v>4.92982908622022E-2</v>
      </c>
      <c r="K13" s="17">
        <v>9.3815416221797301E-2</v>
      </c>
      <c r="L13" s="17">
        <v>0.122274258148514</v>
      </c>
      <c r="M13" s="17"/>
      <c r="N13" s="17">
        <v>3.8334574004275798E-2</v>
      </c>
      <c r="O13" s="17">
        <v>8.8782795518694196E-2</v>
      </c>
      <c r="P13" s="17">
        <v>5.61364064474466E-2</v>
      </c>
      <c r="Q13" s="17">
        <v>5.8801068358316402E-2</v>
      </c>
      <c r="R13" s="17"/>
      <c r="S13" s="17">
        <v>4.1083933823746803E-2</v>
      </c>
      <c r="T13" s="17">
        <v>3.7120722578464403E-2</v>
      </c>
      <c r="U13" s="17">
        <v>8.3430070882256693E-2</v>
      </c>
      <c r="V13" s="17">
        <v>5.8619497195779101E-2</v>
      </c>
      <c r="W13" s="17">
        <v>1.7909073380023999E-2</v>
      </c>
      <c r="X13" s="17">
        <v>5.50311230055981E-2</v>
      </c>
      <c r="Y13" s="17">
        <v>3.84649234865026E-2</v>
      </c>
      <c r="Z13" s="17">
        <v>4.8884249739530997E-2</v>
      </c>
      <c r="AA13" s="17">
        <v>4.74622624110616E-2</v>
      </c>
      <c r="AB13" s="17"/>
      <c r="AC13" s="17">
        <v>6.9753640559935201E-3</v>
      </c>
      <c r="AD13" s="17">
        <v>0.11506918021244</v>
      </c>
      <c r="AE13" s="17">
        <v>1.6289964799429901E-2</v>
      </c>
      <c r="AF13" s="17">
        <v>1.5922875830048901E-2</v>
      </c>
      <c r="AG13" s="17">
        <v>0</v>
      </c>
      <c r="AH13" s="17">
        <v>2.7242127444943299E-2</v>
      </c>
      <c r="AI13" s="17">
        <v>8.04850755068032E-2</v>
      </c>
      <c r="AJ13" s="17">
        <v>3.8669583792672199E-2</v>
      </c>
      <c r="AK13" s="17">
        <v>8.5941796979031801E-3</v>
      </c>
      <c r="AL13" s="17">
        <v>0.100334187517024</v>
      </c>
      <c r="AM13" s="17"/>
      <c r="AN13" s="17">
        <v>1.05299118787306E-2</v>
      </c>
      <c r="AO13" s="17">
        <v>9.6443283222821904E-2</v>
      </c>
      <c r="AP13" s="17"/>
      <c r="AQ13" s="17">
        <v>1.6541515522536399E-2</v>
      </c>
      <c r="AR13" s="17">
        <v>8.8827714972923799E-2</v>
      </c>
      <c r="AS13" s="17"/>
      <c r="AT13" s="17">
        <v>4.2908546636728599E-2</v>
      </c>
      <c r="AU13" s="17">
        <v>7.3385891499287703E-2</v>
      </c>
      <c r="AV13" s="17"/>
      <c r="AW13" s="17">
        <v>5.0775326149243197E-2</v>
      </c>
      <c r="AX13" s="17">
        <v>4.2484955358711003E-2</v>
      </c>
      <c r="AY13" s="17"/>
      <c r="AZ13" s="17">
        <v>1.1417568486066201E-2</v>
      </c>
      <c r="BA13" s="17">
        <v>8.1502043114977996E-2</v>
      </c>
    </row>
    <row r="14" spans="2:53" x14ac:dyDescent="0.35">
      <c r="B14" s="18" t="s">
        <v>69</v>
      </c>
      <c r="C14" s="19">
        <v>8.2661040671584099E-2</v>
      </c>
      <c r="D14" s="19">
        <v>5.9039470758483099E-2</v>
      </c>
      <c r="E14" s="19">
        <v>0.106356977322847</v>
      </c>
      <c r="F14" s="19"/>
      <c r="G14" s="19">
        <v>4.5681074838246301E-2</v>
      </c>
      <c r="H14" s="19">
        <v>3.1166315969781099E-2</v>
      </c>
      <c r="I14" s="19">
        <v>4.29545378252323E-2</v>
      </c>
      <c r="J14" s="19">
        <v>8.3198972475702501E-2</v>
      </c>
      <c r="K14" s="19">
        <v>0.19123062439571201</v>
      </c>
      <c r="L14" s="19">
        <v>0.181006691264292</v>
      </c>
      <c r="M14" s="19"/>
      <c r="N14" s="19">
        <v>5.5521451468317898E-2</v>
      </c>
      <c r="O14" s="19">
        <v>0.128774317939436</v>
      </c>
      <c r="P14" s="19">
        <v>0.16976412402663901</v>
      </c>
      <c r="Q14" s="19">
        <v>0.160577509941527</v>
      </c>
      <c r="R14" s="19"/>
      <c r="S14" s="19">
        <v>6.1256227661484197E-2</v>
      </c>
      <c r="T14" s="19">
        <v>0.10104136288654</v>
      </c>
      <c r="U14" s="19">
        <v>0.121528710462602</v>
      </c>
      <c r="V14" s="19">
        <v>6.0716238904775302E-2</v>
      </c>
      <c r="W14" s="19">
        <v>9.1677084517722301E-2</v>
      </c>
      <c r="X14" s="19">
        <v>6.4852738754458003E-2</v>
      </c>
      <c r="Y14" s="19">
        <v>0.130144475129813</v>
      </c>
      <c r="Z14" s="19">
        <v>3.09539343899655E-2</v>
      </c>
      <c r="AA14" s="19">
        <v>6.6020134365933694E-2</v>
      </c>
      <c r="AB14" s="19"/>
      <c r="AC14" s="19">
        <v>9.1414307191763897E-2</v>
      </c>
      <c r="AD14" s="19">
        <v>8.1899115968356903E-2</v>
      </c>
      <c r="AE14" s="19">
        <v>5.6779819680760797E-2</v>
      </c>
      <c r="AF14" s="19">
        <v>2.0075445922809E-2</v>
      </c>
      <c r="AG14" s="19">
        <v>7.3718763053188002E-2</v>
      </c>
      <c r="AH14" s="19">
        <v>8.4474326771816294E-2</v>
      </c>
      <c r="AI14" s="19">
        <v>0.10751183275824699</v>
      </c>
      <c r="AJ14" s="19">
        <v>3.0373025938379001E-2</v>
      </c>
      <c r="AK14" s="19">
        <v>1.28708750088965E-2</v>
      </c>
      <c r="AL14" s="19">
        <v>9.17736748010064E-2</v>
      </c>
      <c r="AM14" s="19"/>
      <c r="AN14" s="19">
        <v>1.77122715135642E-2</v>
      </c>
      <c r="AO14" s="19">
        <v>0.16140233025766099</v>
      </c>
      <c r="AP14" s="19"/>
      <c r="AQ14" s="19">
        <v>3.0026395758079201E-2</v>
      </c>
      <c r="AR14" s="19">
        <v>0.14447915091330901</v>
      </c>
      <c r="AS14" s="19"/>
      <c r="AT14" s="19">
        <v>5.3372448135233397E-2</v>
      </c>
      <c r="AU14" s="19">
        <v>0.22489736884950501</v>
      </c>
      <c r="AV14" s="19"/>
      <c r="AW14" s="19">
        <v>0.11129508501362</v>
      </c>
      <c r="AX14" s="19">
        <v>4.5692114523226801E-2</v>
      </c>
      <c r="AY14" s="19"/>
      <c r="AZ14" s="19">
        <v>1.74505743238423E-2</v>
      </c>
      <c r="BA14" s="19">
        <v>0.14632826781286201</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4" t="s">
        <v>256</v>
      </c>
      <c r="E2" s="30"/>
      <c r="F2" s="30"/>
      <c r="G2" s="30"/>
      <c r="H2" s="30"/>
    </row>
    <row r="6" spans="2:8" ht="50" customHeight="1" x14ac:dyDescent="0.35">
      <c r="B6" s="20" t="s">
        <v>14</v>
      </c>
      <c r="C6" s="20" t="s">
        <v>180</v>
      </c>
      <c r="D6" s="20" t="s">
        <v>181</v>
      </c>
      <c r="E6" s="20" t="s">
        <v>182</v>
      </c>
      <c r="F6" s="20" t="s">
        <v>183</v>
      </c>
      <c r="G6" s="20" t="s">
        <v>184</v>
      </c>
    </row>
    <row r="7" spans="2:8" ht="29" x14ac:dyDescent="0.35">
      <c r="B7" s="18" t="s">
        <v>251</v>
      </c>
      <c r="C7" s="17">
        <v>0.15493955401474399</v>
      </c>
      <c r="D7" s="17">
        <v>0.14094871546832499</v>
      </c>
      <c r="E7" s="17">
        <v>0.13190981577431199</v>
      </c>
      <c r="F7" s="17">
        <v>0.14130207838322101</v>
      </c>
      <c r="G7" s="17">
        <v>0.122008014762976</v>
      </c>
    </row>
    <row r="8" spans="2:8" ht="29" x14ac:dyDescent="0.35">
      <c r="B8" s="18" t="s">
        <v>252</v>
      </c>
      <c r="C8" s="17">
        <v>0.33432028133404501</v>
      </c>
      <c r="D8" s="17">
        <v>0.245423542887864</v>
      </c>
      <c r="E8" s="17">
        <v>0.26172858614403499</v>
      </c>
      <c r="F8" s="17">
        <v>0.27613538334291798</v>
      </c>
      <c r="G8" s="17">
        <v>0.25555108230201801</v>
      </c>
    </row>
    <row r="9" spans="2:8" ht="29" x14ac:dyDescent="0.35">
      <c r="B9" s="18" t="s">
        <v>253</v>
      </c>
      <c r="C9" s="17">
        <v>0.26051083886246501</v>
      </c>
      <c r="D9" s="17">
        <v>0.20080141699950199</v>
      </c>
      <c r="E9" s="17">
        <v>0.20727677323000801</v>
      </c>
      <c r="F9" s="17">
        <v>0.22992867339487899</v>
      </c>
      <c r="G9" s="17">
        <v>0.19515267068706399</v>
      </c>
    </row>
    <row r="10" spans="2:8" ht="29" x14ac:dyDescent="0.35">
      <c r="B10" s="18" t="s">
        <v>254</v>
      </c>
      <c r="C10" s="17">
        <v>0.116339478401269</v>
      </c>
      <c r="D10" s="17">
        <v>0.16687321523385101</v>
      </c>
      <c r="E10" s="17">
        <v>0.168000536405153</v>
      </c>
      <c r="F10" s="17">
        <v>0.16375562100699201</v>
      </c>
      <c r="G10" s="17">
        <v>0.16958101482149099</v>
      </c>
    </row>
    <row r="11" spans="2:8" ht="29" x14ac:dyDescent="0.35">
      <c r="B11" s="18" t="s">
        <v>255</v>
      </c>
      <c r="C11" s="17">
        <v>5.8031199895661301E-2</v>
      </c>
      <c r="D11" s="17">
        <v>0.14854270140099801</v>
      </c>
      <c r="E11" s="17">
        <v>0.13600675495355499</v>
      </c>
      <c r="F11" s="17">
        <v>9.8332244112415701E-2</v>
      </c>
      <c r="G11" s="17">
        <v>0.15774855447691799</v>
      </c>
    </row>
    <row r="12" spans="2:8" x14ac:dyDescent="0.35">
      <c r="B12" s="18" t="s">
        <v>69</v>
      </c>
      <c r="C12" s="17">
        <v>7.5858647491815007E-2</v>
      </c>
      <c r="D12" s="17">
        <v>9.7410408009459701E-2</v>
      </c>
      <c r="E12" s="17">
        <v>9.5077533492937003E-2</v>
      </c>
      <c r="F12" s="17">
        <v>9.0545999759574003E-2</v>
      </c>
      <c r="G12" s="17">
        <v>9.9958662949533303E-2</v>
      </c>
    </row>
    <row r="13" spans="2:8" x14ac:dyDescent="0.35">
      <c r="B13" s="16"/>
      <c r="C13" s="16"/>
      <c r="D13" s="16"/>
      <c r="E13" s="16"/>
      <c r="F13" s="16"/>
      <c r="G13" s="16"/>
    </row>
    <row r="14" spans="2:8" x14ac:dyDescent="0.35">
      <c r="B14" t="s">
        <v>73</v>
      </c>
    </row>
    <row r="15" spans="2:8" x14ac:dyDescent="0.35">
      <c r="B15" t="s">
        <v>74</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0.15493955401474399</v>
      </c>
      <c r="D9" s="17">
        <v>0.165458369041661</v>
      </c>
      <c r="E9" s="17">
        <v>0.144020676419366</v>
      </c>
      <c r="F9" s="17"/>
      <c r="G9" s="17">
        <v>0.249081172997866</v>
      </c>
      <c r="H9" s="17">
        <v>0.18726454561463601</v>
      </c>
      <c r="I9" s="17">
        <v>0.18334494438895499</v>
      </c>
      <c r="J9" s="17">
        <v>0.14174973419866599</v>
      </c>
      <c r="K9" s="17">
        <v>8.3059800535141004E-2</v>
      </c>
      <c r="L9" s="17">
        <v>7.9402317742765599E-2</v>
      </c>
      <c r="M9" s="17"/>
      <c r="N9" s="17">
        <v>0.16540855260544499</v>
      </c>
      <c r="O9" s="17">
        <v>0.124706501703249</v>
      </c>
      <c r="P9" s="17">
        <v>0.13934653923941401</v>
      </c>
      <c r="Q9" s="17">
        <v>9.9448396478849996E-2</v>
      </c>
      <c r="R9" s="17"/>
      <c r="S9" s="17">
        <v>0.18728742027088399</v>
      </c>
      <c r="T9" s="17">
        <v>0.101262961914189</v>
      </c>
      <c r="U9" s="17">
        <v>0.182099596961877</v>
      </c>
      <c r="V9" s="17">
        <v>0.11319050317608199</v>
      </c>
      <c r="W9" s="17">
        <v>0.16723468516423601</v>
      </c>
      <c r="X9" s="17">
        <v>0.15669465796836701</v>
      </c>
      <c r="Y9" s="17">
        <v>0.121505908498583</v>
      </c>
      <c r="Z9" s="17">
        <v>0.2919483190419</v>
      </c>
      <c r="AA9" s="17">
        <v>0.15893920602980299</v>
      </c>
      <c r="AB9" s="17"/>
      <c r="AC9" s="17">
        <v>0.12864184268475501</v>
      </c>
      <c r="AD9" s="17">
        <v>0.121701044927864</v>
      </c>
      <c r="AE9" s="17">
        <v>0.21782235372736</v>
      </c>
      <c r="AF9" s="17">
        <v>0.230428750420138</v>
      </c>
      <c r="AG9" s="17">
        <v>0.13875674688301801</v>
      </c>
      <c r="AH9" s="17">
        <v>0.170070240788606</v>
      </c>
      <c r="AI9" s="17">
        <v>0.11024434585078</v>
      </c>
      <c r="AJ9" s="17">
        <v>0.13662643371175101</v>
      </c>
      <c r="AK9" s="17">
        <v>0.150179569176112</v>
      </c>
      <c r="AL9" s="17">
        <v>0.13375784643376101</v>
      </c>
      <c r="AM9" s="17"/>
      <c r="AN9" s="17">
        <v>0.204880584000353</v>
      </c>
      <c r="AO9" s="17">
        <v>8.9906151231436596E-2</v>
      </c>
      <c r="AP9" s="17"/>
      <c r="AQ9" s="17">
        <v>0.20395498390772901</v>
      </c>
      <c r="AR9" s="17">
        <v>8.7349735144339496E-2</v>
      </c>
      <c r="AS9" s="17"/>
      <c r="AT9" s="17">
        <v>0.166155815387447</v>
      </c>
      <c r="AU9" s="17">
        <v>8.5207327785544795E-2</v>
      </c>
      <c r="AV9" s="17"/>
      <c r="AW9" s="17">
        <v>0.16698766749089</v>
      </c>
      <c r="AX9" s="17">
        <v>0.141416072478943</v>
      </c>
      <c r="AY9" s="17"/>
      <c r="AZ9" s="17">
        <v>0.21816404629178601</v>
      </c>
      <c r="BA9" s="17">
        <v>9.32113018469269E-2</v>
      </c>
    </row>
    <row r="10" spans="2:53" ht="29" x14ac:dyDescent="0.35">
      <c r="B10" s="18" t="s">
        <v>252</v>
      </c>
      <c r="C10" s="17">
        <v>0.33432028133404501</v>
      </c>
      <c r="D10" s="17">
        <v>0.33656087882392</v>
      </c>
      <c r="E10" s="17">
        <v>0.33238045966407598</v>
      </c>
      <c r="F10" s="17"/>
      <c r="G10" s="17">
        <v>0.39769673243297099</v>
      </c>
      <c r="H10" s="17">
        <v>0.32399405555867999</v>
      </c>
      <c r="I10" s="17">
        <v>0.39982189403180801</v>
      </c>
      <c r="J10" s="17">
        <v>0.34643469210439398</v>
      </c>
      <c r="K10" s="17">
        <v>0.25717767052599599</v>
      </c>
      <c r="L10" s="17">
        <v>0.20211109063615099</v>
      </c>
      <c r="M10" s="17"/>
      <c r="N10" s="17">
        <v>0.34679242245987502</v>
      </c>
      <c r="O10" s="17">
        <v>0.32807415696391901</v>
      </c>
      <c r="P10" s="17">
        <v>0.26794103368229</v>
      </c>
      <c r="Q10" s="17">
        <v>0.35604830500374002</v>
      </c>
      <c r="R10" s="17"/>
      <c r="S10" s="17">
        <v>0.33810497524340799</v>
      </c>
      <c r="T10" s="17">
        <v>0.25156107307990599</v>
      </c>
      <c r="U10" s="17">
        <v>0.287808432044042</v>
      </c>
      <c r="V10" s="17">
        <v>0.36841282836675499</v>
      </c>
      <c r="W10" s="17">
        <v>0.381630369767336</v>
      </c>
      <c r="X10" s="17">
        <v>0.36264778910373002</v>
      </c>
      <c r="Y10" s="17">
        <v>0.40314610935688699</v>
      </c>
      <c r="Z10" s="17">
        <v>0.32780895061753901</v>
      </c>
      <c r="AA10" s="17">
        <v>0.33346304573150998</v>
      </c>
      <c r="AB10" s="17"/>
      <c r="AC10" s="17">
        <v>0.36279419325773699</v>
      </c>
      <c r="AD10" s="17">
        <v>0.22067999070246699</v>
      </c>
      <c r="AE10" s="17">
        <v>0.36905916853012299</v>
      </c>
      <c r="AF10" s="17">
        <v>0.41859354503070101</v>
      </c>
      <c r="AG10" s="17">
        <v>0.50298752919463896</v>
      </c>
      <c r="AH10" s="17">
        <v>0.31304644428862799</v>
      </c>
      <c r="AI10" s="17">
        <v>0.272154877243727</v>
      </c>
      <c r="AJ10" s="17">
        <v>0.37194643473752798</v>
      </c>
      <c r="AK10" s="17">
        <v>0.27602318815645799</v>
      </c>
      <c r="AL10" s="17">
        <v>0.37972192197329202</v>
      </c>
      <c r="AM10" s="17"/>
      <c r="AN10" s="17">
        <v>0.37718359386116601</v>
      </c>
      <c r="AO10" s="17">
        <v>0.28293451188685997</v>
      </c>
      <c r="AP10" s="17"/>
      <c r="AQ10" s="17">
        <v>0.36858830608822202</v>
      </c>
      <c r="AR10" s="17">
        <v>0.297347201644796</v>
      </c>
      <c r="AS10" s="17"/>
      <c r="AT10" s="17">
        <v>0.35195941755497001</v>
      </c>
      <c r="AU10" s="17">
        <v>0.24039480050541601</v>
      </c>
      <c r="AV10" s="17"/>
      <c r="AW10" s="17">
        <v>0.33955971420437597</v>
      </c>
      <c r="AX10" s="17">
        <v>0.32845294979872802</v>
      </c>
      <c r="AY10" s="17"/>
      <c r="AZ10" s="17">
        <v>0.39671585577764101</v>
      </c>
      <c r="BA10" s="17">
        <v>0.27340133023305302</v>
      </c>
    </row>
    <row r="11" spans="2:53" ht="29" x14ac:dyDescent="0.35">
      <c r="B11" s="18" t="s">
        <v>253</v>
      </c>
      <c r="C11" s="17">
        <v>0.26051083886246501</v>
      </c>
      <c r="D11" s="17">
        <v>0.27296197192426802</v>
      </c>
      <c r="E11" s="17">
        <v>0.24829407812153301</v>
      </c>
      <c r="F11" s="17"/>
      <c r="G11" s="17">
        <v>0.17437602719945799</v>
      </c>
      <c r="H11" s="17">
        <v>0.315941088125126</v>
      </c>
      <c r="I11" s="17">
        <v>0.245777598218374</v>
      </c>
      <c r="J11" s="17">
        <v>0.26856368164925898</v>
      </c>
      <c r="K11" s="17">
        <v>0.23914788881096799</v>
      </c>
      <c r="L11" s="17">
        <v>0.230718926203868</v>
      </c>
      <c r="M11" s="17"/>
      <c r="N11" s="17">
        <v>0.26882645947079098</v>
      </c>
      <c r="O11" s="17">
        <v>0.26580989212058498</v>
      </c>
      <c r="P11" s="17">
        <v>0.211679411188502</v>
      </c>
      <c r="Q11" s="17">
        <v>0.24963684746461601</v>
      </c>
      <c r="R11" s="17"/>
      <c r="S11" s="17">
        <v>0.27770675606328399</v>
      </c>
      <c r="T11" s="17">
        <v>0.31410787601477602</v>
      </c>
      <c r="U11" s="17">
        <v>0.22183527788292601</v>
      </c>
      <c r="V11" s="17">
        <v>0.238526482045129</v>
      </c>
      <c r="W11" s="17">
        <v>0.223264687593767</v>
      </c>
      <c r="X11" s="17">
        <v>0.25708566856180898</v>
      </c>
      <c r="Y11" s="17">
        <v>0.24081129092390599</v>
      </c>
      <c r="Z11" s="17">
        <v>0.17202140572150301</v>
      </c>
      <c r="AA11" s="17">
        <v>0.29919082999714802</v>
      </c>
      <c r="AB11" s="17"/>
      <c r="AC11" s="17">
        <v>0.27812074287162403</v>
      </c>
      <c r="AD11" s="17">
        <v>0.35120860872854898</v>
      </c>
      <c r="AE11" s="17">
        <v>0.29051421560576102</v>
      </c>
      <c r="AF11" s="17">
        <v>0.23226118634309201</v>
      </c>
      <c r="AG11" s="17">
        <v>0.213106079064626</v>
      </c>
      <c r="AH11" s="17">
        <v>0.30654248004842599</v>
      </c>
      <c r="AI11" s="17">
        <v>0.283071017601286</v>
      </c>
      <c r="AJ11" s="17">
        <v>0.23966669361349699</v>
      </c>
      <c r="AK11" s="17">
        <v>0.30871163602562801</v>
      </c>
      <c r="AL11" s="17">
        <v>0.171338815813252</v>
      </c>
      <c r="AM11" s="17"/>
      <c r="AN11" s="17">
        <v>0.26122332544518101</v>
      </c>
      <c r="AO11" s="17">
        <v>0.25448120422283699</v>
      </c>
      <c r="AP11" s="17"/>
      <c r="AQ11" s="17">
        <v>0.26371591633769997</v>
      </c>
      <c r="AR11" s="17">
        <v>0.257718846892866</v>
      </c>
      <c r="AS11" s="17"/>
      <c r="AT11" s="17">
        <v>0.265969165576109</v>
      </c>
      <c r="AU11" s="17">
        <v>0.23762311485625101</v>
      </c>
      <c r="AV11" s="17"/>
      <c r="AW11" s="17">
        <v>0.240003887263667</v>
      </c>
      <c r="AX11" s="17">
        <v>0.287022671097377</v>
      </c>
      <c r="AY11" s="17"/>
      <c r="AZ11" s="17">
        <v>0.25697127200529502</v>
      </c>
      <c r="BA11" s="17">
        <v>0.26396664005050602</v>
      </c>
    </row>
    <row r="12" spans="2:53" ht="29" x14ac:dyDescent="0.35">
      <c r="B12" s="18" t="s">
        <v>254</v>
      </c>
      <c r="C12" s="17">
        <v>0.116339478401269</v>
      </c>
      <c r="D12" s="17">
        <v>0.10798808938826</v>
      </c>
      <c r="E12" s="17">
        <v>0.124435326300223</v>
      </c>
      <c r="F12" s="17"/>
      <c r="G12" s="17">
        <v>9.96666846326449E-2</v>
      </c>
      <c r="H12" s="17">
        <v>0.10643019390832099</v>
      </c>
      <c r="I12" s="17">
        <v>9.3210785340375399E-2</v>
      </c>
      <c r="J12" s="17">
        <v>9.5535141386829198E-2</v>
      </c>
      <c r="K12" s="17">
        <v>0.19020487911165701</v>
      </c>
      <c r="L12" s="17">
        <v>0.15378515487797301</v>
      </c>
      <c r="M12" s="17"/>
      <c r="N12" s="17">
        <v>0.117572231689596</v>
      </c>
      <c r="O12" s="17">
        <v>7.5640767537551098E-2</v>
      </c>
      <c r="P12" s="17">
        <v>0.155511158120299</v>
      </c>
      <c r="Q12" s="17">
        <v>6.8525333508379194E-2</v>
      </c>
      <c r="R12" s="17"/>
      <c r="S12" s="17">
        <v>0.10937956543801</v>
      </c>
      <c r="T12" s="17">
        <v>0.14617950256366599</v>
      </c>
      <c r="U12" s="17">
        <v>0.133970298704635</v>
      </c>
      <c r="V12" s="17">
        <v>0.15316240255776301</v>
      </c>
      <c r="W12" s="17">
        <v>0.107283376306057</v>
      </c>
      <c r="X12" s="17">
        <v>0.115534119889999</v>
      </c>
      <c r="Y12" s="17">
        <v>8.3040974791190394E-2</v>
      </c>
      <c r="Z12" s="17">
        <v>4.4316849619478002E-2</v>
      </c>
      <c r="AA12" s="17">
        <v>0.10352500046577</v>
      </c>
      <c r="AB12" s="17"/>
      <c r="AC12" s="17">
        <v>0.13742582857948499</v>
      </c>
      <c r="AD12" s="17">
        <v>0.10653440459234</v>
      </c>
      <c r="AE12" s="17">
        <v>7.4297071263306799E-2</v>
      </c>
      <c r="AF12" s="17">
        <v>7.3406604668007497E-2</v>
      </c>
      <c r="AG12" s="17">
        <v>5.5172401651043999E-2</v>
      </c>
      <c r="AH12" s="17">
        <v>0.124512608037277</v>
      </c>
      <c r="AI12" s="17">
        <v>0.13943258769320499</v>
      </c>
      <c r="AJ12" s="17">
        <v>0.165073500239594</v>
      </c>
      <c r="AK12" s="17">
        <v>0.13331855453449601</v>
      </c>
      <c r="AL12" s="17">
        <v>0.13307065428527201</v>
      </c>
      <c r="AM12" s="17"/>
      <c r="AN12" s="17">
        <v>9.8955913076049604E-2</v>
      </c>
      <c r="AO12" s="17">
        <v>0.142978376454022</v>
      </c>
      <c r="AP12" s="17"/>
      <c r="AQ12" s="17">
        <v>9.6426476706756303E-2</v>
      </c>
      <c r="AR12" s="17">
        <v>0.14231097696787201</v>
      </c>
      <c r="AS12" s="17"/>
      <c r="AT12" s="17">
        <v>0.113161834098179</v>
      </c>
      <c r="AU12" s="17">
        <v>0.139572388781741</v>
      </c>
      <c r="AV12" s="17"/>
      <c r="AW12" s="17">
        <v>0.10642936835632399</v>
      </c>
      <c r="AX12" s="17">
        <v>0.12854253513554501</v>
      </c>
      <c r="AY12" s="17"/>
      <c r="AZ12" s="17">
        <v>8.45771170859317E-2</v>
      </c>
      <c r="BA12" s="17">
        <v>0.14735016710917101</v>
      </c>
    </row>
    <row r="13" spans="2:53" ht="29" x14ac:dyDescent="0.35">
      <c r="B13" s="18" t="s">
        <v>255</v>
      </c>
      <c r="C13" s="17">
        <v>5.8031199895661301E-2</v>
      </c>
      <c r="D13" s="17">
        <v>5.79266890196381E-2</v>
      </c>
      <c r="E13" s="17">
        <v>5.8187919327310399E-2</v>
      </c>
      <c r="F13" s="17"/>
      <c r="G13" s="17">
        <v>2.2195187297129899E-2</v>
      </c>
      <c r="H13" s="17">
        <v>3.8887804392755E-2</v>
      </c>
      <c r="I13" s="17">
        <v>3.4356384409841803E-2</v>
      </c>
      <c r="J13" s="17">
        <v>5.6957556500429801E-2</v>
      </c>
      <c r="K13" s="17">
        <v>9.3992104693754602E-2</v>
      </c>
      <c r="L13" s="17">
        <v>0.15383024123511299</v>
      </c>
      <c r="M13" s="17"/>
      <c r="N13" s="17">
        <v>4.5568372783180301E-2</v>
      </c>
      <c r="O13" s="17">
        <v>8.594914628684E-2</v>
      </c>
      <c r="P13" s="17">
        <v>9.4971170661143203E-2</v>
      </c>
      <c r="Q13" s="17">
        <v>8.6322542901113505E-2</v>
      </c>
      <c r="R13" s="17"/>
      <c r="S13" s="17">
        <v>3.4872510090313003E-2</v>
      </c>
      <c r="T13" s="17">
        <v>6.1439542976074797E-2</v>
      </c>
      <c r="U13" s="17">
        <v>9.3460727791233697E-2</v>
      </c>
      <c r="V13" s="17">
        <v>6.0281275375815901E-2</v>
      </c>
      <c r="W13" s="17">
        <v>3.5647081927579802E-2</v>
      </c>
      <c r="X13" s="17">
        <v>5.3006641229297199E-2</v>
      </c>
      <c r="Y13" s="17">
        <v>4.8977073371203599E-2</v>
      </c>
      <c r="Z13" s="17">
        <v>0.11079211808120799</v>
      </c>
      <c r="AA13" s="17">
        <v>5.9295400505932801E-2</v>
      </c>
      <c r="AB13" s="17"/>
      <c r="AC13" s="17">
        <v>2.84499471448648E-2</v>
      </c>
      <c r="AD13" s="17">
        <v>0.109051276754699</v>
      </c>
      <c r="AE13" s="17">
        <v>8.3550580092440103E-3</v>
      </c>
      <c r="AF13" s="17">
        <v>2.5166648518318301E-2</v>
      </c>
      <c r="AG13" s="17">
        <v>2.9119664778783201E-2</v>
      </c>
      <c r="AH13" s="17">
        <v>1.4012574441471901E-2</v>
      </c>
      <c r="AI13" s="17">
        <v>9.8907477139729194E-2</v>
      </c>
      <c r="AJ13" s="17">
        <v>3.3133118272207898E-2</v>
      </c>
      <c r="AK13" s="17">
        <v>8.85492232689397E-2</v>
      </c>
      <c r="AL13" s="17">
        <v>0.10696318961833</v>
      </c>
      <c r="AM13" s="17"/>
      <c r="AN13" s="17">
        <v>2.8789717797273899E-2</v>
      </c>
      <c r="AO13" s="17">
        <v>9.5361780670108504E-2</v>
      </c>
      <c r="AP13" s="17"/>
      <c r="AQ13" s="17">
        <v>3.2630987570509903E-2</v>
      </c>
      <c r="AR13" s="17">
        <v>9.3366967211499702E-2</v>
      </c>
      <c r="AS13" s="17"/>
      <c r="AT13" s="17">
        <v>5.2772742019542199E-2</v>
      </c>
      <c r="AU13" s="17">
        <v>9.3187531874651702E-2</v>
      </c>
      <c r="AV13" s="17"/>
      <c r="AW13" s="17">
        <v>5.1689178521714403E-2</v>
      </c>
      <c r="AX13" s="17">
        <v>6.4651602886359294E-2</v>
      </c>
      <c r="AY13" s="17"/>
      <c r="AZ13" s="17">
        <v>2.0651713627224899E-2</v>
      </c>
      <c r="BA13" s="17">
        <v>9.45260814072581E-2</v>
      </c>
    </row>
    <row r="14" spans="2:53" x14ac:dyDescent="0.35">
      <c r="B14" s="18" t="s">
        <v>69</v>
      </c>
      <c r="C14" s="19">
        <v>7.5858647491815007E-2</v>
      </c>
      <c r="D14" s="19">
        <v>5.9104001802252698E-2</v>
      </c>
      <c r="E14" s="19">
        <v>9.2681540167491194E-2</v>
      </c>
      <c r="F14" s="19"/>
      <c r="G14" s="19">
        <v>5.6984195439930399E-2</v>
      </c>
      <c r="H14" s="19">
        <v>2.7482312400481899E-2</v>
      </c>
      <c r="I14" s="19">
        <v>4.3488393610646603E-2</v>
      </c>
      <c r="J14" s="19">
        <v>9.0759194160421303E-2</v>
      </c>
      <c r="K14" s="19">
        <v>0.13641765632248301</v>
      </c>
      <c r="L14" s="19">
        <v>0.18015226930413</v>
      </c>
      <c r="M14" s="19"/>
      <c r="N14" s="19">
        <v>5.5831960991112303E-2</v>
      </c>
      <c r="O14" s="19">
        <v>0.119819535387856</v>
      </c>
      <c r="P14" s="19">
        <v>0.13055068710835099</v>
      </c>
      <c r="Q14" s="19">
        <v>0.140018574643301</v>
      </c>
      <c r="R14" s="19"/>
      <c r="S14" s="19">
        <v>5.2648772894100103E-2</v>
      </c>
      <c r="T14" s="19">
        <v>0.12544904345138799</v>
      </c>
      <c r="U14" s="19">
        <v>8.0825666615286895E-2</v>
      </c>
      <c r="V14" s="19">
        <v>6.6426508478455201E-2</v>
      </c>
      <c r="W14" s="19">
        <v>8.49397992410241E-2</v>
      </c>
      <c r="X14" s="19">
        <v>5.5031123246797799E-2</v>
      </c>
      <c r="Y14" s="19">
        <v>0.102518643058231</v>
      </c>
      <c r="Z14" s="19">
        <v>5.3112356918372801E-2</v>
      </c>
      <c r="AA14" s="19">
        <v>4.5586517269837E-2</v>
      </c>
      <c r="AB14" s="19"/>
      <c r="AC14" s="19">
        <v>6.4567445461534895E-2</v>
      </c>
      <c r="AD14" s="19">
        <v>9.0824674294080698E-2</v>
      </c>
      <c r="AE14" s="19">
        <v>3.9952132864204903E-2</v>
      </c>
      <c r="AF14" s="19">
        <v>2.01432650197437E-2</v>
      </c>
      <c r="AG14" s="19">
        <v>6.08575784278894E-2</v>
      </c>
      <c r="AH14" s="19">
        <v>7.1815652395591095E-2</v>
      </c>
      <c r="AI14" s="19">
        <v>9.6189694471272999E-2</v>
      </c>
      <c r="AJ14" s="19">
        <v>5.35538194254227E-2</v>
      </c>
      <c r="AK14" s="19">
        <v>4.3217828838366799E-2</v>
      </c>
      <c r="AL14" s="19">
        <v>7.5147571876092195E-2</v>
      </c>
      <c r="AM14" s="19"/>
      <c r="AN14" s="19">
        <v>2.89668658199769E-2</v>
      </c>
      <c r="AO14" s="19">
        <v>0.134337975534736</v>
      </c>
      <c r="AP14" s="19"/>
      <c r="AQ14" s="19">
        <v>3.4683329389083098E-2</v>
      </c>
      <c r="AR14" s="19">
        <v>0.121906272138626</v>
      </c>
      <c r="AS14" s="19"/>
      <c r="AT14" s="19">
        <v>4.9981025363753297E-2</v>
      </c>
      <c r="AU14" s="19">
        <v>0.20401483619639599</v>
      </c>
      <c r="AV14" s="19"/>
      <c r="AW14" s="19">
        <v>9.5330184163028506E-2</v>
      </c>
      <c r="AX14" s="19">
        <v>4.9914168603046601E-2</v>
      </c>
      <c r="AY14" s="19"/>
      <c r="AZ14" s="19">
        <v>2.2919995212120702E-2</v>
      </c>
      <c r="BA14" s="19">
        <v>0.12754447935308499</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0.14094871546832499</v>
      </c>
      <c r="D9" s="17">
        <v>0.15514596643984699</v>
      </c>
      <c r="E9" s="17">
        <v>0.12687827115792</v>
      </c>
      <c r="F9" s="17"/>
      <c r="G9" s="17">
        <v>0.21384743902216599</v>
      </c>
      <c r="H9" s="17">
        <v>0.15423183898475401</v>
      </c>
      <c r="I9" s="17">
        <v>0.20182616076773899</v>
      </c>
      <c r="J9" s="17">
        <v>0.133655527331456</v>
      </c>
      <c r="K9" s="17">
        <v>6.54166703908617E-2</v>
      </c>
      <c r="L9" s="17">
        <v>5.5205278324490297E-3</v>
      </c>
      <c r="M9" s="17"/>
      <c r="N9" s="17">
        <v>0.143901005808763</v>
      </c>
      <c r="O9" s="17">
        <v>0.108555566384197</v>
      </c>
      <c r="P9" s="17">
        <v>0.16857615054841599</v>
      </c>
      <c r="Q9" s="17">
        <v>0.112409219356533</v>
      </c>
      <c r="R9" s="17"/>
      <c r="S9" s="17">
        <v>0.12671120735666</v>
      </c>
      <c r="T9" s="17">
        <v>0.11348783979306599</v>
      </c>
      <c r="U9" s="17">
        <v>0.10870018521696199</v>
      </c>
      <c r="V9" s="17">
        <v>0.19269932480215901</v>
      </c>
      <c r="W9" s="17">
        <v>0.115981313637997</v>
      </c>
      <c r="X9" s="17">
        <v>0.15684504688589501</v>
      </c>
      <c r="Y9" s="17">
        <v>0.12134243553884499</v>
      </c>
      <c r="Z9" s="17">
        <v>0.23037973714563101</v>
      </c>
      <c r="AA9" s="17">
        <v>0.158939206468694</v>
      </c>
      <c r="AB9" s="17"/>
      <c r="AC9" s="17">
        <v>9.8013123690708998E-2</v>
      </c>
      <c r="AD9" s="17">
        <v>7.9314032733679998E-2</v>
      </c>
      <c r="AE9" s="17">
        <v>0.127760947465167</v>
      </c>
      <c r="AF9" s="17">
        <v>0.26248164402089103</v>
      </c>
      <c r="AG9" s="17">
        <v>0.16553425702889599</v>
      </c>
      <c r="AH9" s="17">
        <v>0.24955843667921099</v>
      </c>
      <c r="AI9" s="17">
        <v>7.73112935745639E-2</v>
      </c>
      <c r="AJ9" s="17">
        <v>0.105458147742287</v>
      </c>
      <c r="AK9" s="17">
        <v>0.13553116231676399</v>
      </c>
      <c r="AL9" s="17">
        <v>0.12694749518595499</v>
      </c>
      <c r="AM9" s="17"/>
      <c r="AN9" s="17">
        <v>0.202986549498092</v>
      </c>
      <c r="AO9" s="17">
        <v>6.3948542999675201E-2</v>
      </c>
      <c r="AP9" s="17"/>
      <c r="AQ9" s="17">
        <v>0.192778838140506</v>
      </c>
      <c r="AR9" s="17">
        <v>6.9814570401143902E-2</v>
      </c>
      <c r="AS9" s="17"/>
      <c r="AT9" s="17">
        <v>0.15256967887794301</v>
      </c>
      <c r="AU9" s="17">
        <v>7.2270873619779505E-2</v>
      </c>
      <c r="AV9" s="17"/>
      <c r="AW9" s="17">
        <v>0.158747468802548</v>
      </c>
      <c r="AX9" s="17">
        <v>0.119839019780422</v>
      </c>
      <c r="AY9" s="17"/>
      <c r="AZ9" s="17">
        <v>0.23700262426242</v>
      </c>
      <c r="BA9" s="17">
        <v>4.7167971800741601E-2</v>
      </c>
    </row>
    <row r="10" spans="2:53" ht="29" x14ac:dyDescent="0.35">
      <c r="B10" s="18" t="s">
        <v>252</v>
      </c>
      <c r="C10" s="17">
        <v>0.245423542887864</v>
      </c>
      <c r="D10" s="17">
        <v>0.25646056712031901</v>
      </c>
      <c r="E10" s="17">
        <v>0.234607317462142</v>
      </c>
      <c r="F10" s="17"/>
      <c r="G10" s="17">
        <v>0.30690215547289501</v>
      </c>
      <c r="H10" s="17">
        <v>0.35362714258968397</v>
      </c>
      <c r="I10" s="17">
        <v>0.297347519005079</v>
      </c>
      <c r="J10" s="17">
        <v>0.21948280756420499</v>
      </c>
      <c r="K10" s="17">
        <v>0.102863580927013</v>
      </c>
      <c r="L10" s="17">
        <v>6.6589855299527295E-2</v>
      </c>
      <c r="M10" s="17"/>
      <c r="N10" s="17">
        <v>0.259970025900297</v>
      </c>
      <c r="O10" s="17">
        <v>0.20245173714299899</v>
      </c>
      <c r="P10" s="17">
        <v>0.21091698405093701</v>
      </c>
      <c r="Q10" s="17">
        <v>0.21400682893988199</v>
      </c>
      <c r="R10" s="17"/>
      <c r="S10" s="17">
        <v>0.277026740860775</v>
      </c>
      <c r="T10" s="17">
        <v>0.186622021558183</v>
      </c>
      <c r="U10" s="17">
        <v>0.19695210849515901</v>
      </c>
      <c r="V10" s="17">
        <v>0.18713404093505101</v>
      </c>
      <c r="W10" s="17">
        <v>0.28782156785686802</v>
      </c>
      <c r="X10" s="17">
        <v>0.25258554932130101</v>
      </c>
      <c r="Y10" s="17">
        <v>0.31334012641902098</v>
      </c>
      <c r="Z10" s="17">
        <v>0.33626517647194198</v>
      </c>
      <c r="AA10" s="17">
        <v>0.24364692152922801</v>
      </c>
      <c r="AB10" s="17"/>
      <c r="AC10" s="17">
        <v>0.25050073494027197</v>
      </c>
      <c r="AD10" s="17">
        <v>0.12138440489828201</v>
      </c>
      <c r="AE10" s="17">
        <v>0.225177312518934</v>
      </c>
      <c r="AF10" s="17">
        <v>0.308328248122272</v>
      </c>
      <c r="AG10" s="17">
        <v>0.37676290724733602</v>
      </c>
      <c r="AH10" s="17">
        <v>0.203560854562502</v>
      </c>
      <c r="AI10" s="17">
        <v>0.21078889198345599</v>
      </c>
      <c r="AJ10" s="17">
        <v>0.36152737412996</v>
      </c>
      <c r="AK10" s="17">
        <v>0.35376007930883302</v>
      </c>
      <c r="AL10" s="17">
        <v>0.22070011353854899</v>
      </c>
      <c r="AM10" s="17"/>
      <c r="AN10" s="17">
        <v>0.33043812387771698</v>
      </c>
      <c r="AO10" s="17">
        <v>0.13488617713914799</v>
      </c>
      <c r="AP10" s="17"/>
      <c r="AQ10" s="17">
        <v>0.29167538997161602</v>
      </c>
      <c r="AR10" s="17">
        <v>0.18237778359729101</v>
      </c>
      <c r="AS10" s="17"/>
      <c r="AT10" s="17">
        <v>0.26354083799705802</v>
      </c>
      <c r="AU10" s="17">
        <v>0.14301315241270901</v>
      </c>
      <c r="AV10" s="17"/>
      <c r="AW10" s="17">
        <v>0.25771642081291102</v>
      </c>
      <c r="AX10" s="17">
        <v>0.23137893203167501</v>
      </c>
      <c r="AY10" s="17"/>
      <c r="AZ10" s="17">
        <v>0.34981623596115202</v>
      </c>
      <c r="BA10" s="17">
        <v>0.14350135655746701</v>
      </c>
    </row>
    <row r="11" spans="2:53" ht="29" x14ac:dyDescent="0.35">
      <c r="B11" s="18" t="s">
        <v>253</v>
      </c>
      <c r="C11" s="17">
        <v>0.20080141699950199</v>
      </c>
      <c r="D11" s="17">
        <v>0.20432771781626199</v>
      </c>
      <c r="E11" s="17">
        <v>0.196916313746894</v>
      </c>
      <c r="F11" s="17"/>
      <c r="G11" s="17">
        <v>0.28559349569262699</v>
      </c>
      <c r="H11" s="17">
        <v>0.21580537654700399</v>
      </c>
      <c r="I11" s="17">
        <v>0.20698372271565699</v>
      </c>
      <c r="J11" s="17">
        <v>0.19201213389428001</v>
      </c>
      <c r="K11" s="17">
        <v>0.17690055905534099</v>
      </c>
      <c r="L11" s="17">
        <v>0.15348822261280301</v>
      </c>
      <c r="M11" s="17"/>
      <c r="N11" s="17">
        <v>0.208805209672943</v>
      </c>
      <c r="O11" s="17">
        <v>0.17667266391126099</v>
      </c>
      <c r="P11" s="17">
        <v>0.17638106487044</v>
      </c>
      <c r="Q11" s="17">
        <v>0.20475373505674899</v>
      </c>
      <c r="R11" s="17"/>
      <c r="S11" s="17">
        <v>0.21115644365575001</v>
      </c>
      <c r="T11" s="17">
        <v>0.19548303024597999</v>
      </c>
      <c r="U11" s="17">
        <v>0.173899451178265</v>
      </c>
      <c r="V11" s="17">
        <v>0.19826461854085201</v>
      </c>
      <c r="W11" s="17">
        <v>0.254648332192835</v>
      </c>
      <c r="X11" s="17">
        <v>0.225596353684861</v>
      </c>
      <c r="Y11" s="17">
        <v>0.14725816560322899</v>
      </c>
      <c r="Z11" s="17">
        <v>0.14106747133153699</v>
      </c>
      <c r="AA11" s="17">
        <v>0.225089048490307</v>
      </c>
      <c r="AB11" s="17"/>
      <c r="AC11" s="17">
        <v>0.17187988313063701</v>
      </c>
      <c r="AD11" s="17">
        <v>0.249871968364243</v>
      </c>
      <c r="AE11" s="17">
        <v>0.23567981580493799</v>
      </c>
      <c r="AF11" s="17">
        <v>0.23605592787080401</v>
      </c>
      <c r="AG11" s="17">
        <v>0.23550845675293899</v>
      </c>
      <c r="AH11" s="17">
        <v>0.192840562497297</v>
      </c>
      <c r="AI11" s="17">
        <v>0.17417056847054099</v>
      </c>
      <c r="AJ11" s="17">
        <v>0.23477116106037299</v>
      </c>
      <c r="AK11" s="17">
        <v>0.226081564733431</v>
      </c>
      <c r="AL11" s="17">
        <v>0.15232836648296799</v>
      </c>
      <c r="AM11" s="17"/>
      <c r="AN11" s="17">
        <v>0.22543925705972301</v>
      </c>
      <c r="AO11" s="17">
        <v>0.16986315004025099</v>
      </c>
      <c r="AP11" s="17"/>
      <c r="AQ11" s="17">
        <v>0.22956047415625599</v>
      </c>
      <c r="AR11" s="17">
        <v>0.165148859599862</v>
      </c>
      <c r="AS11" s="17"/>
      <c r="AT11" s="17">
        <v>0.207638847206603</v>
      </c>
      <c r="AU11" s="17">
        <v>0.17000286831304201</v>
      </c>
      <c r="AV11" s="17"/>
      <c r="AW11" s="17">
        <v>0.19259091825629501</v>
      </c>
      <c r="AX11" s="17">
        <v>0.21205923340303001</v>
      </c>
      <c r="AY11" s="17"/>
      <c r="AZ11" s="17">
        <v>0.22311737562689299</v>
      </c>
      <c r="BA11" s="17">
        <v>0.179013577004171</v>
      </c>
    </row>
    <row r="12" spans="2:53" ht="29" x14ac:dyDescent="0.35">
      <c r="B12" s="18" t="s">
        <v>254</v>
      </c>
      <c r="C12" s="17">
        <v>0.16687321523385101</v>
      </c>
      <c r="D12" s="17">
        <v>0.17562229770234999</v>
      </c>
      <c r="E12" s="17">
        <v>0.15827426266490999</v>
      </c>
      <c r="F12" s="17"/>
      <c r="G12" s="17">
        <v>0.108520210207618</v>
      </c>
      <c r="H12" s="17">
        <v>0.167476417845739</v>
      </c>
      <c r="I12" s="17">
        <v>0.14267913316236699</v>
      </c>
      <c r="J12" s="17">
        <v>0.161367918164396</v>
      </c>
      <c r="K12" s="17">
        <v>0.19021832208442099</v>
      </c>
      <c r="L12" s="17">
        <v>0.260836569071276</v>
      </c>
      <c r="M12" s="17"/>
      <c r="N12" s="17">
        <v>0.17396425029872001</v>
      </c>
      <c r="O12" s="17">
        <v>0.17940722901407399</v>
      </c>
      <c r="P12" s="17">
        <v>0.126048430158507</v>
      </c>
      <c r="Q12" s="17">
        <v>0.137181552712282</v>
      </c>
      <c r="R12" s="17"/>
      <c r="S12" s="17">
        <v>0.17486457206047201</v>
      </c>
      <c r="T12" s="17">
        <v>0.187640426359414</v>
      </c>
      <c r="U12" s="17">
        <v>0.176697324867926</v>
      </c>
      <c r="V12" s="17">
        <v>0.19479607166846499</v>
      </c>
      <c r="W12" s="17">
        <v>0.14062767438802701</v>
      </c>
      <c r="X12" s="17">
        <v>0.146873046331819</v>
      </c>
      <c r="Y12" s="17">
        <v>0.15556980574424201</v>
      </c>
      <c r="Z12" s="17">
        <v>0.110792121767363</v>
      </c>
      <c r="AA12" s="17">
        <v>0.164047610885005</v>
      </c>
      <c r="AB12" s="17"/>
      <c r="AC12" s="17">
        <v>0.23095110861989401</v>
      </c>
      <c r="AD12" s="17">
        <v>0.210814759667726</v>
      </c>
      <c r="AE12" s="17">
        <v>0.18984287297424801</v>
      </c>
      <c r="AF12" s="17">
        <v>0.10897128423753601</v>
      </c>
      <c r="AG12" s="17">
        <v>6.5307770817793806E-2</v>
      </c>
      <c r="AH12" s="17">
        <v>0.116192288304964</v>
      </c>
      <c r="AI12" s="17">
        <v>0.203889722082331</v>
      </c>
      <c r="AJ12" s="17">
        <v>0.129767748486246</v>
      </c>
      <c r="AK12" s="17">
        <v>0.16216807874037201</v>
      </c>
      <c r="AL12" s="17">
        <v>0.15122068958224399</v>
      </c>
      <c r="AM12" s="17"/>
      <c r="AN12" s="17">
        <v>0.149090789166864</v>
      </c>
      <c r="AO12" s="17">
        <v>0.188267689567271</v>
      </c>
      <c r="AP12" s="17"/>
      <c r="AQ12" s="17">
        <v>0.157103159864424</v>
      </c>
      <c r="AR12" s="17">
        <v>0.18383473522933</v>
      </c>
      <c r="AS12" s="17"/>
      <c r="AT12" s="17">
        <v>0.16678945538665499</v>
      </c>
      <c r="AU12" s="17">
        <v>0.161452431913852</v>
      </c>
      <c r="AV12" s="17"/>
      <c r="AW12" s="17">
        <v>0.13641723687645399</v>
      </c>
      <c r="AX12" s="17">
        <v>0.20384417783881201</v>
      </c>
      <c r="AY12" s="17"/>
      <c r="AZ12" s="17">
        <v>0.12554467584512399</v>
      </c>
      <c r="BA12" s="17">
        <v>0.20722369349370301</v>
      </c>
    </row>
    <row r="13" spans="2:53" ht="29" x14ac:dyDescent="0.35">
      <c r="B13" s="18" t="s">
        <v>255</v>
      </c>
      <c r="C13" s="17">
        <v>0.14854270140099801</v>
      </c>
      <c r="D13" s="17">
        <v>0.13405801528077799</v>
      </c>
      <c r="E13" s="17">
        <v>0.16280081837294599</v>
      </c>
      <c r="F13" s="17"/>
      <c r="G13" s="17">
        <v>4.4395739740782501E-2</v>
      </c>
      <c r="H13" s="17">
        <v>6.2550391989726895E-2</v>
      </c>
      <c r="I13" s="17">
        <v>0.10083309255970201</v>
      </c>
      <c r="J13" s="17">
        <v>0.183524565728963</v>
      </c>
      <c r="K13" s="17">
        <v>0.26143068611530201</v>
      </c>
      <c r="L13" s="17">
        <v>0.30885547581265099</v>
      </c>
      <c r="M13" s="17"/>
      <c r="N13" s="17">
        <v>0.13432728477986799</v>
      </c>
      <c r="O13" s="17">
        <v>0.20900369602396399</v>
      </c>
      <c r="P13" s="17">
        <v>0.157237194925859</v>
      </c>
      <c r="Q13" s="17">
        <v>0.176324463963837</v>
      </c>
      <c r="R13" s="17"/>
      <c r="S13" s="17">
        <v>0.13662129195491499</v>
      </c>
      <c r="T13" s="17">
        <v>0.183300223155864</v>
      </c>
      <c r="U13" s="17">
        <v>0.227431023395853</v>
      </c>
      <c r="V13" s="17">
        <v>0.141741856293257</v>
      </c>
      <c r="W13" s="17">
        <v>0.107112308393411</v>
      </c>
      <c r="X13" s="17">
        <v>0.129555079160767</v>
      </c>
      <c r="Y13" s="17">
        <v>0.115231305848425</v>
      </c>
      <c r="Z13" s="17">
        <v>0.115020224821796</v>
      </c>
      <c r="AA13" s="17">
        <v>0.147365482289435</v>
      </c>
      <c r="AB13" s="17"/>
      <c r="AC13" s="17">
        <v>0.14068849556636001</v>
      </c>
      <c r="AD13" s="17">
        <v>0.24609914606875999</v>
      </c>
      <c r="AE13" s="17">
        <v>0.155046133248115</v>
      </c>
      <c r="AF13" s="17">
        <v>5.2531806148123299E-2</v>
      </c>
      <c r="AG13" s="17">
        <v>9.9575868626229302E-2</v>
      </c>
      <c r="AH13" s="17">
        <v>0.13090791475651201</v>
      </c>
      <c r="AI13" s="17">
        <v>0.199359168842344</v>
      </c>
      <c r="AJ13" s="17">
        <v>0.113440736708349</v>
      </c>
      <c r="AK13" s="17">
        <v>7.5985351094254305E-2</v>
      </c>
      <c r="AL13" s="17">
        <v>0.253320893812577</v>
      </c>
      <c r="AM13" s="17"/>
      <c r="AN13" s="17">
        <v>6.0706946962375698E-2</v>
      </c>
      <c r="AO13" s="17">
        <v>0.266170771967641</v>
      </c>
      <c r="AP13" s="17"/>
      <c r="AQ13" s="17">
        <v>8.5968141789422095E-2</v>
      </c>
      <c r="AR13" s="17">
        <v>0.23742682846965599</v>
      </c>
      <c r="AS13" s="17"/>
      <c r="AT13" s="17">
        <v>0.13770198764403699</v>
      </c>
      <c r="AU13" s="17">
        <v>0.22711701315919</v>
      </c>
      <c r="AV13" s="17"/>
      <c r="AW13" s="17">
        <v>0.136942836420193</v>
      </c>
      <c r="AX13" s="17">
        <v>0.16266390361713101</v>
      </c>
      <c r="AY13" s="17"/>
      <c r="AZ13" s="17">
        <v>3.8623981654469598E-2</v>
      </c>
      <c r="BA13" s="17">
        <v>0.25586013814285302</v>
      </c>
    </row>
    <row r="14" spans="2:53" x14ac:dyDescent="0.35">
      <c r="B14" s="18" t="s">
        <v>69</v>
      </c>
      <c r="C14" s="19">
        <v>9.7410408009459701E-2</v>
      </c>
      <c r="D14" s="19">
        <v>7.4385435640443504E-2</v>
      </c>
      <c r="E14" s="19">
        <v>0.12052301659518699</v>
      </c>
      <c r="F14" s="19"/>
      <c r="G14" s="19">
        <v>4.0740959863911998E-2</v>
      </c>
      <c r="H14" s="19">
        <v>4.6308832043092898E-2</v>
      </c>
      <c r="I14" s="19">
        <v>5.0330371789455701E-2</v>
      </c>
      <c r="J14" s="19">
        <v>0.1099570473167</v>
      </c>
      <c r="K14" s="19">
        <v>0.203170181427062</v>
      </c>
      <c r="L14" s="19">
        <v>0.20470934937129401</v>
      </c>
      <c r="M14" s="19"/>
      <c r="N14" s="19">
        <v>7.9032223539408697E-2</v>
      </c>
      <c r="O14" s="19">
        <v>0.12390910752350399</v>
      </c>
      <c r="P14" s="19">
        <v>0.160840175445841</v>
      </c>
      <c r="Q14" s="19">
        <v>0.155324199970717</v>
      </c>
      <c r="R14" s="19"/>
      <c r="S14" s="19">
        <v>7.36197441114287E-2</v>
      </c>
      <c r="T14" s="19">
        <v>0.13346645888749301</v>
      </c>
      <c r="U14" s="19">
        <v>0.116319906845835</v>
      </c>
      <c r="V14" s="19">
        <v>8.5364087760214702E-2</v>
      </c>
      <c r="W14" s="19">
        <v>9.38088035308631E-2</v>
      </c>
      <c r="X14" s="19">
        <v>8.8544924615358206E-2</v>
      </c>
      <c r="Y14" s="19">
        <v>0.147258160846237</v>
      </c>
      <c r="Z14" s="19">
        <v>6.6475268461730005E-2</v>
      </c>
      <c r="AA14" s="19">
        <v>6.0911730337329897E-2</v>
      </c>
      <c r="AB14" s="19"/>
      <c r="AC14" s="19">
        <v>0.10796665405212801</v>
      </c>
      <c r="AD14" s="19">
        <v>9.2515688267308799E-2</v>
      </c>
      <c r="AE14" s="19">
        <v>6.6492917988597397E-2</v>
      </c>
      <c r="AF14" s="19">
        <v>3.1631089600372503E-2</v>
      </c>
      <c r="AG14" s="19">
        <v>5.7310739526806098E-2</v>
      </c>
      <c r="AH14" s="19">
        <v>0.106939943199513</v>
      </c>
      <c r="AI14" s="19">
        <v>0.13448035504676401</v>
      </c>
      <c r="AJ14" s="19">
        <v>5.5034831872785302E-2</v>
      </c>
      <c r="AK14" s="19">
        <v>4.6473763806345603E-2</v>
      </c>
      <c r="AL14" s="19">
        <v>9.5482441397707202E-2</v>
      </c>
      <c r="AM14" s="19"/>
      <c r="AN14" s="19">
        <v>3.1338333435227399E-2</v>
      </c>
      <c r="AO14" s="19">
        <v>0.17686366828601299</v>
      </c>
      <c r="AP14" s="19"/>
      <c r="AQ14" s="19">
        <v>4.2913996077775997E-2</v>
      </c>
      <c r="AR14" s="19">
        <v>0.161397222702718</v>
      </c>
      <c r="AS14" s="19"/>
      <c r="AT14" s="19">
        <v>7.1759192887704396E-2</v>
      </c>
      <c r="AU14" s="19">
        <v>0.22614366058142801</v>
      </c>
      <c r="AV14" s="19"/>
      <c r="AW14" s="19">
        <v>0.117585118831598</v>
      </c>
      <c r="AX14" s="19">
        <v>7.0214733328930495E-2</v>
      </c>
      <c r="AY14" s="19"/>
      <c r="AZ14" s="19">
        <v>2.58951066499424E-2</v>
      </c>
      <c r="BA14" s="19">
        <v>0.167233263001065</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0.13190981577431199</v>
      </c>
      <c r="D9" s="17">
        <v>0.15381251037913199</v>
      </c>
      <c r="E9" s="17">
        <v>0.110125795988937</v>
      </c>
      <c r="F9" s="17"/>
      <c r="G9" s="17">
        <v>0.22289674180594601</v>
      </c>
      <c r="H9" s="17">
        <v>0.15378882863575299</v>
      </c>
      <c r="I9" s="17">
        <v>0.197654972227329</v>
      </c>
      <c r="J9" s="17">
        <v>0.11504624107139801</v>
      </c>
      <c r="K9" s="17">
        <v>3.30036289144836E-2</v>
      </c>
      <c r="L9" s="17">
        <v>1.6866347613553202E-2</v>
      </c>
      <c r="M9" s="17"/>
      <c r="N9" s="17">
        <v>0.132798011544881</v>
      </c>
      <c r="O9" s="17">
        <v>9.9506964348414301E-2</v>
      </c>
      <c r="P9" s="17">
        <v>0.13454866008885</v>
      </c>
      <c r="Q9" s="17">
        <v>0.20044701322184899</v>
      </c>
      <c r="R9" s="17"/>
      <c r="S9" s="17">
        <v>0.13771469319813701</v>
      </c>
      <c r="T9" s="17">
        <v>7.7385525556752502E-2</v>
      </c>
      <c r="U9" s="17">
        <v>8.8251927274482403E-2</v>
      </c>
      <c r="V9" s="17">
        <v>0.151065653110419</v>
      </c>
      <c r="W9" s="17">
        <v>0.16280018224124099</v>
      </c>
      <c r="X9" s="17">
        <v>0.15482057393721599</v>
      </c>
      <c r="Y9" s="17">
        <v>0.117104881398026</v>
      </c>
      <c r="Z9" s="17">
        <v>0.28772020536725501</v>
      </c>
      <c r="AA9" s="17">
        <v>0.121693752269923</v>
      </c>
      <c r="AB9" s="17"/>
      <c r="AC9" s="17">
        <v>9.3708707272718406E-2</v>
      </c>
      <c r="AD9" s="17">
        <v>0.106467803849781</v>
      </c>
      <c r="AE9" s="17">
        <v>0.110423791454113</v>
      </c>
      <c r="AF9" s="17">
        <v>0.228569255772955</v>
      </c>
      <c r="AG9" s="17">
        <v>0.23863417018171601</v>
      </c>
      <c r="AH9" s="17">
        <v>0.167334244667426</v>
      </c>
      <c r="AI9" s="17">
        <v>8.54973465442639E-2</v>
      </c>
      <c r="AJ9" s="17">
        <v>6.9187329955765695E-2</v>
      </c>
      <c r="AK9" s="17">
        <v>0.14782851333993999</v>
      </c>
      <c r="AL9" s="17">
        <v>0.108471366109381</v>
      </c>
      <c r="AM9" s="17"/>
      <c r="AN9" s="17">
        <v>0.191870882643564</v>
      </c>
      <c r="AO9" s="17">
        <v>5.9299508110032102E-2</v>
      </c>
      <c r="AP9" s="17"/>
      <c r="AQ9" s="17">
        <v>0.174804513378053</v>
      </c>
      <c r="AR9" s="17">
        <v>7.1564736773266302E-2</v>
      </c>
      <c r="AS9" s="17"/>
      <c r="AT9" s="17">
        <v>0.14482638254322999</v>
      </c>
      <c r="AU9" s="17">
        <v>5.67517132620797E-2</v>
      </c>
      <c r="AV9" s="17"/>
      <c r="AW9" s="17">
        <v>0.14711728208983199</v>
      </c>
      <c r="AX9" s="17">
        <v>0.113870572430841</v>
      </c>
      <c r="AY9" s="17"/>
      <c r="AZ9" s="17">
        <v>0.226270055949233</v>
      </c>
      <c r="BA9" s="17">
        <v>3.9782659187427502E-2</v>
      </c>
    </row>
    <row r="10" spans="2:53" ht="29" x14ac:dyDescent="0.35">
      <c r="B10" s="18" t="s">
        <v>252</v>
      </c>
      <c r="C10" s="17">
        <v>0.26172858614403499</v>
      </c>
      <c r="D10" s="17">
        <v>0.27045589785163199</v>
      </c>
      <c r="E10" s="17">
        <v>0.2526972860419</v>
      </c>
      <c r="F10" s="17"/>
      <c r="G10" s="17">
        <v>0.324223298072498</v>
      </c>
      <c r="H10" s="17">
        <v>0.331779537939002</v>
      </c>
      <c r="I10" s="17">
        <v>0.30896990816032599</v>
      </c>
      <c r="J10" s="17">
        <v>0.265974193770392</v>
      </c>
      <c r="K10" s="17">
        <v>0.13814746480137299</v>
      </c>
      <c r="L10" s="17">
        <v>8.2224636569242407E-2</v>
      </c>
      <c r="M10" s="17"/>
      <c r="N10" s="17">
        <v>0.27776588649691902</v>
      </c>
      <c r="O10" s="17">
        <v>0.23884729959131801</v>
      </c>
      <c r="P10" s="17">
        <v>0.214861853536085</v>
      </c>
      <c r="Q10" s="17">
        <v>0.188318857813217</v>
      </c>
      <c r="R10" s="17"/>
      <c r="S10" s="17">
        <v>0.290868949192157</v>
      </c>
      <c r="T10" s="17">
        <v>0.20341159261868999</v>
      </c>
      <c r="U10" s="17">
        <v>0.156442537606377</v>
      </c>
      <c r="V10" s="17">
        <v>0.29490424266165799</v>
      </c>
      <c r="W10" s="17">
        <v>0.248082114066769</v>
      </c>
      <c r="X10" s="17">
        <v>0.28624972630565598</v>
      </c>
      <c r="Y10" s="17">
        <v>0.29198887655581701</v>
      </c>
      <c r="Z10" s="17">
        <v>0.318334859807615</v>
      </c>
      <c r="AA10" s="17">
        <v>0.29595817464725499</v>
      </c>
      <c r="AB10" s="17"/>
      <c r="AC10" s="17">
        <v>0.26813757364129198</v>
      </c>
      <c r="AD10" s="17">
        <v>0.16960156058499001</v>
      </c>
      <c r="AE10" s="17">
        <v>0.30111651974924902</v>
      </c>
      <c r="AF10" s="17">
        <v>0.36339106539699501</v>
      </c>
      <c r="AG10" s="17">
        <v>0.29773511464675501</v>
      </c>
      <c r="AH10" s="17">
        <v>0.255874391801995</v>
      </c>
      <c r="AI10" s="17">
        <v>0.20563834882502399</v>
      </c>
      <c r="AJ10" s="17">
        <v>0.21201791800123099</v>
      </c>
      <c r="AK10" s="17">
        <v>0.23817749574369501</v>
      </c>
      <c r="AL10" s="17">
        <v>0.24340125597818599</v>
      </c>
      <c r="AM10" s="17"/>
      <c r="AN10" s="17">
        <v>0.352490004172899</v>
      </c>
      <c r="AO10" s="17">
        <v>0.14546384185810299</v>
      </c>
      <c r="AP10" s="17"/>
      <c r="AQ10" s="17">
        <v>0.32142962151940901</v>
      </c>
      <c r="AR10" s="17">
        <v>0.18571004193830701</v>
      </c>
      <c r="AS10" s="17"/>
      <c r="AT10" s="17">
        <v>0.27663639398676598</v>
      </c>
      <c r="AU10" s="17">
        <v>0.18132942051058001</v>
      </c>
      <c r="AV10" s="17"/>
      <c r="AW10" s="17">
        <v>0.275557426121192</v>
      </c>
      <c r="AX10" s="17">
        <v>0.24593694928486901</v>
      </c>
      <c r="AY10" s="17"/>
      <c r="AZ10" s="17">
        <v>0.37114897663776197</v>
      </c>
      <c r="BA10" s="17">
        <v>0.15489768543705501</v>
      </c>
    </row>
    <row r="11" spans="2:53" ht="29" x14ac:dyDescent="0.35">
      <c r="B11" s="18" t="s">
        <v>253</v>
      </c>
      <c r="C11" s="17">
        <v>0.20727677323000801</v>
      </c>
      <c r="D11" s="17">
        <v>0.21764598491574</v>
      </c>
      <c r="E11" s="17">
        <v>0.197094041080427</v>
      </c>
      <c r="F11" s="17"/>
      <c r="G11" s="17">
        <v>0.26556009035618999</v>
      </c>
      <c r="H11" s="17">
        <v>0.25673849932066301</v>
      </c>
      <c r="I11" s="17">
        <v>0.217135613082961</v>
      </c>
      <c r="J11" s="17">
        <v>0.19298018300700201</v>
      </c>
      <c r="K11" s="17">
        <v>0.16953463794270299</v>
      </c>
      <c r="L11" s="17">
        <v>0.10904784168715401</v>
      </c>
      <c r="M11" s="17"/>
      <c r="N11" s="17">
        <v>0.218965504951072</v>
      </c>
      <c r="O11" s="17">
        <v>0.18594792415477501</v>
      </c>
      <c r="P11" s="17">
        <v>0.19667835041655399</v>
      </c>
      <c r="Q11" s="17">
        <v>9.2466817070983004E-2</v>
      </c>
      <c r="R11" s="17"/>
      <c r="S11" s="17">
        <v>0.204027681160276</v>
      </c>
      <c r="T11" s="17">
        <v>0.22622383980609201</v>
      </c>
      <c r="U11" s="17">
        <v>0.22202875168849001</v>
      </c>
      <c r="V11" s="17">
        <v>0.202168128585865</v>
      </c>
      <c r="W11" s="17">
        <v>0.22965984536308201</v>
      </c>
      <c r="X11" s="17">
        <v>0.19020846864694901</v>
      </c>
      <c r="Y11" s="17">
        <v>0.162007872360698</v>
      </c>
      <c r="Z11" s="17">
        <v>0.15476967344471301</v>
      </c>
      <c r="AA11" s="17">
        <v>0.23355981888052901</v>
      </c>
      <c r="AB11" s="17"/>
      <c r="AC11" s="17">
        <v>0.17341767617444701</v>
      </c>
      <c r="AD11" s="17">
        <v>0.20387867511354801</v>
      </c>
      <c r="AE11" s="17">
        <v>0.23610465727319599</v>
      </c>
      <c r="AF11" s="17">
        <v>0.21180569707483801</v>
      </c>
      <c r="AG11" s="17">
        <v>0.236287903171048</v>
      </c>
      <c r="AH11" s="17">
        <v>0.205327624385301</v>
      </c>
      <c r="AI11" s="17">
        <v>0.20705732527735801</v>
      </c>
      <c r="AJ11" s="17">
        <v>0.39240689737657702</v>
      </c>
      <c r="AK11" s="17">
        <v>0.28110555965670397</v>
      </c>
      <c r="AL11" s="17">
        <v>0.13326407202307999</v>
      </c>
      <c r="AM11" s="17"/>
      <c r="AN11" s="17">
        <v>0.23255637230560899</v>
      </c>
      <c r="AO11" s="17">
        <v>0.168585745709425</v>
      </c>
      <c r="AP11" s="17"/>
      <c r="AQ11" s="17">
        <v>0.23136147651894401</v>
      </c>
      <c r="AR11" s="17">
        <v>0.16870710916354301</v>
      </c>
      <c r="AS11" s="17"/>
      <c r="AT11" s="17">
        <v>0.213413691064332</v>
      </c>
      <c r="AU11" s="17">
        <v>0.16667172648749301</v>
      </c>
      <c r="AV11" s="17"/>
      <c r="AW11" s="17">
        <v>0.191982716516651</v>
      </c>
      <c r="AX11" s="17">
        <v>0.22659054218187699</v>
      </c>
      <c r="AY11" s="17"/>
      <c r="AZ11" s="17">
        <v>0.225936906717362</v>
      </c>
      <c r="BA11" s="17">
        <v>0.18905824139356001</v>
      </c>
    </row>
    <row r="12" spans="2:53" ht="29" x14ac:dyDescent="0.35">
      <c r="B12" s="18" t="s">
        <v>254</v>
      </c>
      <c r="C12" s="17">
        <v>0.168000536405153</v>
      </c>
      <c r="D12" s="17">
        <v>0.16672870945989601</v>
      </c>
      <c r="E12" s="17">
        <v>0.169423507294307</v>
      </c>
      <c r="F12" s="17"/>
      <c r="G12" s="17">
        <v>9.51449263908552E-2</v>
      </c>
      <c r="H12" s="17">
        <v>0.156082617107828</v>
      </c>
      <c r="I12" s="17">
        <v>0.13771078273129</v>
      </c>
      <c r="J12" s="17">
        <v>0.17411878817766499</v>
      </c>
      <c r="K12" s="17">
        <v>0.199024953382959</v>
      </c>
      <c r="L12" s="17">
        <v>0.28006959136043902</v>
      </c>
      <c r="M12" s="17"/>
      <c r="N12" s="17">
        <v>0.17408510798440299</v>
      </c>
      <c r="O12" s="17">
        <v>0.14849737590486001</v>
      </c>
      <c r="P12" s="17">
        <v>0.13804456287425901</v>
      </c>
      <c r="Q12" s="17">
        <v>0.19991416212385599</v>
      </c>
      <c r="R12" s="17"/>
      <c r="S12" s="17">
        <v>0.18273268076443</v>
      </c>
      <c r="T12" s="17">
        <v>0.19942391320217701</v>
      </c>
      <c r="U12" s="17">
        <v>0.17168199241715301</v>
      </c>
      <c r="V12" s="17">
        <v>0.15496916359846599</v>
      </c>
      <c r="W12" s="17">
        <v>0.15853674561049899</v>
      </c>
      <c r="X12" s="17">
        <v>0.172288935651564</v>
      </c>
      <c r="Y12" s="17">
        <v>0.153532768683244</v>
      </c>
      <c r="Z12" s="17">
        <v>0.10199661315370601</v>
      </c>
      <c r="AA12" s="17">
        <v>0.15906891329777501</v>
      </c>
      <c r="AB12" s="17"/>
      <c r="AC12" s="17">
        <v>0.238159055041057</v>
      </c>
      <c r="AD12" s="17">
        <v>0.17633504280078599</v>
      </c>
      <c r="AE12" s="17">
        <v>0.171777908630666</v>
      </c>
      <c r="AF12" s="17">
        <v>0.119288867229317</v>
      </c>
      <c r="AG12" s="17">
        <v>0.111792742244563</v>
      </c>
      <c r="AH12" s="17">
        <v>0.10466920397191</v>
      </c>
      <c r="AI12" s="17">
        <v>0.201897297688162</v>
      </c>
      <c r="AJ12" s="17">
        <v>0.179321352248245</v>
      </c>
      <c r="AK12" s="17">
        <v>0.192953239442783</v>
      </c>
      <c r="AL12" s="17">
        <v>0.18451996503051701</v>
      </c>
      <c r="AM12" s="17"/>
      <c r="AN12" s="17">
        <v>0.14728613307089899</v>
      </c>
      <c r="AO12" s="17">
        <v>0.195872831070979</v>
      </c>
      <c r="AP12" s="17"/>
      <c r="AQ12" s="17">
        <v>0.16085536097657199</v>
      </c>
      <c r="AR12" s="17">
        <v>0.18617978633725399</v>
      </c>
      <c r="AS12" s="17"/>
      <c r="AT12" s="17">
        <v>0.17145061935535799</v>
      </c>
      <c r="AU12" s="17">
        <v>0.16011062742576199</v>
      </c>
      <c r="AV12" s="17"/>
      <c r="AW12" s="17">
        <v>0.14357211232573999</v>
      </c>
      <c r="AX12" s="17">
        <v>0.196813516672667</v>
      </c>
      <c r="AY12" s="17"/>
      <c r="AZ12" s="17">
        <v>0.11713340781081</v>
      </c>
      <c r="BA12" s="17">
        <v>0.21766386825391801</v>
      </c>
    </row>
    <row r="13" spans="2:53" ht="29" x14ac:dyDescent="0.35">
      <c r="B13" s="18" t="s">
        <v>255</v>
      </c>
      <c r="C13" s="17">
        <v>0.13600675495355499</v>
      </c>
      <c r="D13" s="17">
        <v>0.11677383573545801</v>
      </c>
      <c r="E13" s="17">
        <v>0.15500182681045299</v>
      </c>
      <c r="F13" s="17"/>
      <c r="G13" s="17">
        <v>5.1433983510598497E-2</v>
      </c>
      <c r="H13" s="17">
        <v>5.9937114104406802E-2</v>
      </c>
      <c r="I13" s="17">
        <v>8.1061815239225302E-2</v>
      </c>
      <c r="J13" s="17">
        <v>0.15380763037637099</v>
      </c>
      <c r="K13" s="17">
        <v>0.26177320238266699</v>
      </c>
      <c r="L13" s="17">
        <v>0.30625081910611002</v>
      </c>
      <c r="M13" s="17"/>
      <c r="N13" s="17">
        <v>0.120519921072841</v>
      </c>
      <c r="O13" s="17">
        <v>0.19863064814005901</v>
      </c>
      <c r="P13" s="17">
        <v>0.15939192936628099</v>
      </c>
      <c r="Q13" s="17">
        <v>0.16352894979937799</v>
      </c>
      <c r="R13" s="17"/>
      <c r="S13" s="17">
        <v>0.11103625169856</v>
      </c>
      <c r="T13" s="17">
        <v>0.16589155823556301</v>
      </c>
      <c r="U13" s="17">
        <v>0.24025955660944401</v>
      </c>
      <c r="V13" s="17">
        <v>0.102059936332701</v>
      </c>
      <c r="W13" s="17">
        <v>0.102677807026566</v>
      </c>
      <c r="X13" s="17">
        <v>0.119733466010762</v>
      </c>
      <c r="Y13" s="17">
        <v>0.14302061275198</v>
      </c>
      <c r="Z13" s="17">
        <v>9.7429202851695498E-2</v>
      </c>
      <c r="AA13" s="17">
        <v>0.12369920594460999</v>
      </c>
      <c r="AB13" s="17"/>
      <c r="AC13" s="17">
        <v>0.13326659738131899</v>
      </c>
      <c r="AD13" s="17">
        <v>0.25120122938358602</v>
      </c>
      <c r="AE13" s="17">
        <v>0.12508321420662699</v>
      </c>
      <c r="AF13" s="17">
        <v>4.71855412840015E-2</v>
      </c>
      <c r="AG13" s="17">
        <v>2.9119665450328801E-2</v>
      </c>
      <c r="AH13" s="17">
        <v>0.151522614020865</v>
      </c>
      <c r="AI13" s="17">
        <v>0.170626728683032</v>
      </c>
      <c r="AJ13" s="17">
        <v>8.9312389480491999E-2</v>
      </c>
      <c r="AK13" s="17">
        <v>8.8856225404740197E-2</v>
      </c>
      <c r="AL13" s="17">
        <v>0.24529770784156399</v>
      </c>
      <c r="AM13" s="17"/>
      <c r="AN13" s="17">
        <v>4.6145294160992598E-2</v>
      </c>
      <c r="AO13" s="17">
        <v>0.256048369740144</v>
      </c>
      <c r="AP13" s="17"/>
      <c r="AQ13" s="17">
        <v>6.6001259965031797E-2</v>
      </c>
      <c r="AR13" s="17">
        <v>0.23483193649970699</v>
      </c>
      <c r="AS13" s="17"/>
      <c r="AT13" s="17">
        <v>0.124174791359799</v>
      </c>
      <c r="AU13" s="17">
        <v>0.21199252972284499</v>
      </c>
      <c r="AV13" s="17"/>
      <c r="AW13" s="17">
        <v>0.126535293192089</v>
      </c>
      <c r="AX13" s="17">
        <v>0.14835620154186299</v>
      </c>
      <c r="AY13" s="17"/>
      <c r="AZ13" s="17">
        <v>3.4595711950547302E-2</v>
      </c>
      <c r="BA13" s="17">
        <v>0.235017853495254</v>
      </c>
    </row>
    <row r="14" spans="2:53" x14ac:dyDescent="0.35">
      <c r="B14" s="18" t="s">
        <v>69</v>
      </c>
      <c r="C14" s="19">
        <v>9.5077533492937003E-2</v>
      </c>
      <c r="D14" s="19">
        <v>7.4583061658141506E-2</v>
      </c>
      <c r="E14" s="19">
        <v>0.115657542783977</v>
      </c>
      <c r="F14" s="19"/>
      <c r="G14" s="19">
        <v>4.0740959863911998E-2</v>
      </c>
      <c r="H14" s="19">
        <v>4.1673402892346202E-2</v>
      </c>
      <c r="I14" s="19">
        <v>5.7466908558868303E-2</v>
      </c>
      <c r="J14" s="19">
        <v>9.80729635971722E-2</v>
      </c>
      <c r="K14" s="19">
        <v>0.198516112575815</v>
      </c>
      <c r="L14" s="19">
        <v>0.20554076366350099</v>
      </c>
      <c r="M14" s="19"/>
      <c r="N14" s="19">
        <v>7.5865567949883306E-2</v>
      </c>
      <c r="O14" s="19">
        <v>0.12856978786057499</v>
      </c>
      <c r="P14" s="19">
        <v>0.15647464371797201</v>
      </c>
      <c r="Q14" s="19">
        <v>0.155324199970717</v>
      </c>
      <c r="R14" s="19"/>
      <c r="S14" s="19">
        <v>7.3619743986440403E-2</v>
      </c>
      <c r="T14" s="19">
        <v>0.127663570580726</v>
      </c>
      <c r="U14" s="19">
        <v>0.121335234404054</v>
      </c>
      <c r="V14" s="19">
        <v>9.4832875710891495E-2</v>
      </c>
      <c r="W14" s="19">
        <v>9.8243305691843696E-2</v>
      </c>
      <c r="X14" s="19">
        <v>7.6698829447852696E-2</v>
      </c>
      <c r="Y14" s="19">
        <v>0.132344988250235</v>
      </c>
      <c r="Z14" s="19">
        <v>3.9749445375015603E-2</v>
      </c>
      <c r="AA14" s="19">
        <v>6.6020134959907897E-2</v>
      </c>
      <c r="AB14" s="19"/>
      <c r="AC14" s="19">
        <v>9.3310390489166894E-2</v>
      </c>
      <c r="AD14" s="19">
        <v>9.2515688267308799E-2</v>
      </c>
      <c r="AE14" s="19">
        <v>5.5493908686148799E-2</v>
      </c>
      <c r="AF14" s="19">
        <v>2.9759573241892798E-2</v>
      </c>
      <c r="AG14" s="19">
        <v>8.6430404305589306E-2</v>
      </c>
      <c r="AH14" s="19">
        <v>0.11527192115250399</v>
      </c>
      <c r="AI14" s="19">
        <v>0.129282952982161</v>
      </c>
      <c r="AJ14" s="19">
        <v>5.7754112937689901E-2</v>
      </c>
      <c r="AK14" s="19">
        <v>5.1078966412137501E-2</v>
      </c>
      <c r="AL14" s="19">
        <v>8.5045633017271804E-2</v>
      </c>
      <c r="AM14" s="19"/>
      <c r="AN14" s="19">
        <v>2.9651313646036698E-2</v>
      </c>
      <c r="AO14" s="19">
        <v>0.174729703511317</v>
      </c>
      <c r="AP14" s="19"/>
      <c r="AQ14" s="19">
        <v>4.5547767641989E-2</v>
      </c>
      <c r="AR14" s="19">
        <v>0.15300638928792301</v>
      </c>
      <c r="AS14" s="19"/>
      <c r="AT14" s="19">
        <v>6.9498121690515904E-2</v>
      </c>
      <c r="AU14" s="19">
        <v>0.22314398259124099</v>
      </c>
      <c r="AV14" s="19"/>
      <c r="AW14" s="19">
        <v>0.115235169754497</v>
      </c>
      <c r="AX14" s="19">
        <v>6.8432217887882493E-2</v>
      </c>
      <c r="AY14" s="19"/>
      <c r="AZ14" s="19">
        <v>2.49149409342861E-2</v>
      </c>
      <c r="BA14" s="19">
        <v>0.16357969223278501</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0.14130207838322101</v>
      </c>
      <c r="D9" s="17">
        <v>0.15454507100735501</v>
      </c>
      <c r="E9" s="17">
        <v>0.12818621031219299</v>
      </c>
      <c r="F9" s="17"/>
      <c r="G9" s="17">
        <v>0.237723196041037</v>
      </c>
      <c r="H9" s="17">
        <v>0.17119383777118499</v>
      </c>
      <c r="I9" s="17">
        <v>0.205771992168261</v>
      </c>
      <c r="J9" s="17">
        <v>0.12178361326807099</v>
      </c>
      <c r="K9" s="17">
        <v>3.9713679894955903E-2</v>
      </c>
      <c r="L9" s="17">
        <v>1.7574839549482399E-2</v>
      </c>
      <c r="M9" s="17"/>
      <c r="N9" s="17">
        <v>0.14653411514541001</v>
      </c>
      <c r="O9" s="17">
        <v>9.6366908594462397E-2</v>
      </c>
      <c r="P9" s="17">
        <v>0.143090048588463</v>
      </c>
      <c r="Q9" s="17">
        <v>0.167611295065871</v>
      </c>
      <c r="R9" s="17"/>
      <c r="S9" s="17">
        <v>0.153213586935221</v>
      </c>
      <c r="T9" s="17">
        <v>0.100685941390942</v>
      </c>
      <c r="U9" s="17">
        <v>0.118537369192025</v>
      </c>
      <c r="V9" s="17">
        <v>0.14174184802040901</v>
      </c>
      <c r="W9" s="17">
        <v>0.13389038847780399</v>
      </c>
      <c r="X9" s="17">
        <v>0.17243932130098</v>
      </c>
      <c r="Y9" s="17">
        <v>0.10846630310352801</v>
      </c>
      <c r="Z9" s="17">
        <v>0.28315280393244002</v>
      </c>
      <c r="AA9" s="17">
        <v>0.14561944387339201</v>
      </c>
      <c r="AB9" s="17"/>
      <c r="AC9" s="17">
        <v>0.11521908957945701</v>
      </c>
      <c r="AD9" s="17">
        <v>0.106075484244851</v>
      </c>
      <c r="AE9" s="17">
        <v>0.13549678016839201</v>
      </c>
      <c r="AF9" s="17">
        <v>0.23482996502047199</v>
      </c>
      <c r="AG9" s="17">
        <v>0.225105306328959</v>
      </c>
      <c r="AH9" s="17">
        <v>0.16084354792608099</v>
      </c>
      <c r="AI9" s="17">
        <v>8.5595452290764998E-2</v>
      </c>
      <c r="AJ9" s="17">
        <v>0.132645199187236</v>
      </c>
      <c r="AK9" s="17">
        <v>0.110884945416863</v>
      </c>
      <c r="AL9" s="17">
        <v>0.132887324181067</v>
      </c>
      <c r="AM9" s="17"/>
      <c r="AN9" s="17">
        <v>0.208168874797211</v>
      </c>
      <c r="AO9" s="17">
        <v>5.96754998187796E-2</v>
      </c>
      <c r="AP9" s="17"/>
      <c r="AQ9" s="17">
        <v>0.1925211586301</v>
      </c>
      <c r="AR9" s="17">
        <v>6.8124565306405399E-2</v>
      </c>
      <c r="AS9" s="17"/>
      <c r="AT9" s="17">
        <v>0.15518848509840699</v>
      </c>
      <c r="AU9" s="17">
        <v>6.4045394988197807E-2</v>
      </c>
      <c r="AV9" s="17"/>
      <c r="AW9" s="17">
        <v>0.164422355342044</v>
      </c>
      <c r="AX9" s="17">
        <v>0.1137654823646</v>
      </c>
      <c r="AY9" s="17"/>
      <c r="AZ9" s="17">
        <v>0.239291850129846</v>
      </c>
      <c r="BA9" s="17">
        <v>4.5631284954975197E-2</v>
      </c>
    </row>
    <row r="10" spans="2:53" ht="29" x14ac:dyDescent="0.35">
      <c r="B10" s="18" t="s">
        <v>252</v>
      </c>
      <c r="C10" s="17">
        <v>0.27613538334291798</v>
      </c>
      <c r="D10" s="17">
        <v>0.30328399121594302</v>
      </c>
      <c r="E10" s="17">
        <v>0.24869574865035099</v>
      </c>
      <c r="F10" s="17"/>
      <c r="G10" s="17">
        <v>0.30467376463254697</v>
      </c>
      <c r="H10" s="17">
        <v>0.367514478137002</v>
      </c>
      <c r="I10" s="17">
        <v>0.314066205586995</v>
      </c>
      <c r="J10" s="17">
        <v>0.25999963825157901</v>
      </c>
      <c r="K10" s="17">
        <v>0.18582102426022201</v>
      </c>
      <c r="L10" s="17">
        <v>8.5250866157045704E-2</v>
      </c>
      <c r="M10" s="17"/>
      <c r="N10" s="17">
        <v>0.28971415919570898</v>
      </c>
      <c r="O10" s="17">
        <v>0.23952721977136099</v>
      </c>
      <c r="P10" s="17">
        <v>0.244304197547976</v>
      </c>
      <c r="Q10" s="17">
        <v>0.24219478989188001</v>
      </c>
      <c r="R10" s="17"/>
      <c r="S10" s="17">
        <v>0.31479730366328201</v>
      </c>
      <c r="T10" s="17">
        <v>0.23122992046091301</v>
      </c>
      <c r="U10" s="17">
        <v>0.21981129421023601</v>
      </c>
      <c r="V10" s="17">
        <v>0.31340686739997298</v>
      </c>
      <c r="W10" s="17">
        <v>0.35024672523251299</v>
      </c>
      <c r="X10" s="17">
        <v>0.30012030984002902</v>
      </c>
      <c r="Y10" s="17">
        <v>0.22369760686478901</v>
      </c>
      <c r="Z10" s="17">
        <v>0.27401801887520899</v>
      </c>
      <c r="AA10" s="17">
        <v>0.26679436999164502</v>
      </c>
      <c r="AB10" s="17"/>
      <c r="AC10" s="17">
        <v>0.26685653294741102</v>
      </c>
      <c r="AD10" s="17">
        <v>0.18472574223919999</v>
      </c>
      <c r="AE10" s="17">
        <v>0.34039498417209801</v>
      </c>
      <c r="AF10" s="17">
        <v>0.36727691366168103</v>
      </c>
      <c r="AG10" s="17">
        <v>0.24406695881598101</v>
      </c>
      <c r="AH10" s="17">
        <v>0.328239867749961</v>
      </c>
      <c r="AI10" s="17">
        <v>0.22903460744727799</v>
      </c>
      <c r="AJ10" s="17">
        <v>0.29127355835793201</v>
      </c>
      <c r="AK10" s="17">
        <v>0.34138458667330801</v>
      </c>
      <c r="AL10" s="17">
        <v>0.232242235884211</v>
      </c>
      <c r="AM10" s="17"/>
      <c r="AN10" s="17">
        <v>0.35311826708958199</v>
      </c>
      <c r="AO10" s="17">
        <v>0.174486732855928</v>
      </c>
      <c r="AP10" s="17"/>
      <c r="AQ10" s="17">
        <v>0.35341250881082897</v>
      </c>
      <c r="AR10" s="17">
        <v>0.173441403218377</v>
      </c>
      <c r="AS10" s="17"/>
      <c r="AT10" s="17">
        <v>0.29434960673315902</v>
      </c>
      <c r="AU10" s="17">
        <v>0.17237547049760499</v>
      </c>
      <c r="AV10" s="17"/>
      <c r="AW10" s="17">
        <v>0.27466352219754497</v>
      </c>
      <c r="AX10" s="17">
        <v>0.27892546325488499</v>
      </c>
      <c r="AY10" s="17"/>
      <c r="AZ10" s="17">
        <v>0.37972914203411001</v>
      </c>
      <c r="BA10" s="17">
        <v>0.17499322420178401</v>
      </c>
    </row>
    <row r="11" spans="2:53" ht="29" x14ac:dyDescent="0.35">
      <c r="B11" s="18" t="s">
        <v>253</v>
      </c>
      <c r="C11" s="17">
        <v>0.22992867339487899</v>
      </c>
      <c r="D11" s="17">
        <v>0.22926073599403601</v>
      </c>
      <c r="E11" s="17">
        <v>0.23044326187094699</v>
      </c>
      <c r="F11" s="17"/>
      <c r="G11" s="17">
        <v>0.228016529539975</v>
      </c>
      <c r="H11" s="17">
        <v>0.216778980119158</v>
      </c>
      <c r="I11" s="17">
        <v>0.23810102870173899</v>
      </c>
      <c r="J11" s="17">
        <v>0.24573520540922</v>
      </c>
      <c r="K11" s="17">
        <v>0.21693295458069201</v>
      </c>
      <c r="L11" s="17">
        <v>0.21856767188864001</v>
      </c>
      <c r="M11" s="17"/>
      <c r="N11" s="17">
        <v>0.243395949256481</v>
      </c>
      <c r="O11" s="17">
        <v>0.22907976137842201</v>
      </c>
      <c r="P11" s="17">
        <v>0.169614427858546</v>
      </c>
      <c r="Q11" s="17">
        <v>0.14993190411419399</v>
      </c>
      <c r="R11" s="17"/>
      <c r="S11" s="17">
        <v>0.24543757389096599</v>
      </c>
      <c r="T11" s="17">
        <v>0.22604612722287901</v>
      </c>
      <c r="U11" s="17">
        <v>0.19675863643289701</v>
      </c>
      <c r="V11" s="17">
        <v>0.20216811995668299</v>
      </c>
      <c r="W11" s="17">
        <v>0.20782946127142601</v>
      </c>
      <c r="X11" s="17">
        <v>0.21172577625865499</v>
      </c>
      <c r="Y11" s="17">
        <v>0.27536560720158598</v>
      </c>
      <c r="Z11" s="17">
        <v>0.18149549653142699</v>
      </c>
      <c r="AA11" s="17">
        <v>0.27765971624664598</v>
      </c>
      <c r="AB11" s="17"/>
      <c r="AC11" s="17">
        <v>0.23648015865834099</v>
      </c>
      <c r="AD11" s="17">
        <v>0.23439010468394</v>
      </c>
      <c r="AE11" s="17">
        <v>0.25518189947283598</v>
      </c>
      <c r="AF11" s="17">
        <v>0.220025240337301</v>
      </c>
      <c r="AG11" s="17">
        <v>0.17534603544810701</v>
      </c>
      <c r="AH11" s="17">
        <v>0.18147890797397501</v>
      </c>
      <c r="AI11" s="17">
        <v>0.24229643467522</v>
      </c>
      <c r="AJ11" s="17">
        <v>0.34834742785484801</v>
      </c>
      <c r="AK11" s="17">
        <v>0.22841559245957399</v>
      </c>
      <c r="AL11" s="17">
        <v>0.243364696683712</v>
      </c>
      <c r="AM11" s="17"/>
      <c r="AN11" s="17">
        <v>0.241772222091299</v>
      </c>
      <c r="AO11" s="17">
        <v>0.212725507588437</v>
      </c>
      <c r="AP11" s="17"/>
      <c r="AQ11" s="17">
        <v>0.237999090418061</v>
      </c>
      <c r="AR11" s="17">
        <v>0.22368384197507399</v>
      </c>
      <c r="AS11" s="17"/>
      <c r="AT11" s="17">
        <v>0.237607559060656</v>
      </c>
      <c r="AU11" s="17">
        <v>0.18526956413078899</v>
      </c>
      <c r="AV11" s="17"/>
      <c r="AW11" s="17">
        <v>0.22870441555006699</v>
      </c>
      <c r="AX11" s="17">
        <v>0.23239482611652701</v>
      </c>
      <c r="AY11" s="17"/>
      <c r="AZ11" s="17">
        <v>0.21436008954392399</v>
      </c>
      <c r="BA11" s="17">
        <v>0.24512881870623399</v>
      </c>
    </row>
    <row r="12" spans="2:53" ht="29" x14ac:dyDescent="0.35">
      <c r="B12" s="18" t="s">
        <v>254</v>
      </c>
      <c r="C12" s="17">
        <v>0.16375562100699201</v>
      </c>
      <c r="D12" s="17">
        <v>0.162740729922528</v>
      </c>
      <c r="E12" s="17">
        <v>0.16491783704379001</v>
      </c>
      <c r="F12" s="17"/>
      <c r="G12" s="17">
        <v>0.12918126548654299</v>
      </c>
      <c r="H12" s="17">
        <v>0.16388380474195299</v>
      </c>
      <c r="I12" s="17">
        <v>0.122026034643673</v>
      </c>
      <c r="J12" s="17">
        <v>0.16536499361347801</v>
      </c>
      <c r="K12" s="17">
        <v>0.20646182694406701</v>
      </c>
      <c r="L12" s="17">
        <v>0.24813039926086999</v>
      </c>
      <c r="M12" s="17"/>
      <c r="N12" s="17">
        <v>0.17055626693505299</v>
      </c>
      <c r="O12" s="17">
        <v>0.168827634992012</v>
      </c>
      <c r="P12" s="17">
        <v>0.125930583767382</v>
      </c>
      <c r="Q12" s="17">
        <v>0.149771292476405</v>
      </c>
      <c r="R12" s="17"/>
      <c r="S12" s="17">
        <v>0.14718015670141901</v>
      </c>
      <c r="T12" s="17">
        <v>0.20522680373302099</v>
      </c>
      <c r="U12" s="17">
        <v>0.19434770916998101</v>
      </c>
      <c r="V12" s="17">
        <v>0.16458294303899201</v>
      </c>
      <c r="W12" s="17">
        <v>0.15179946261984201</v>
      </c>
      <c r="X12" s="17">
        <v>0.16636589090786599</v>
      </c>
      <c r="Y12" s="17">
        <v>0.16844593962193899</v>
      </c>
      <c r="Z12" s="17">
        <v>9.7429209785752105E-2</v>
      </c>
      <c r="AA12" s="17">
        <v>0.13701896564758201</v>
      </c>
      <c r="AB12" s="17"/>
      <c r="AC12" s="17">
        <v>0.21713839885280301</v>
      </c>
      <c r="AD12" s="17">
        <v>0.22818938878212999</v>
      </c>
      <c r="AE12" s="17">
        <v>0.14128972004757601</v>
      </c>
      <c r="AF12" s="17">
        <v>0.113676544590081</v>
      </c>
      <c r="AG12" s="17">
        <v>0.31088260180409399</v>
      </c>
      <c r="AH12" s="17">
        <v>0.137897820612365</v>
      </c>
      <c r="AI12" s="17">
        <v>0.18195291224215099</v>
      </c>
      <c r="AJ12" s="17">
        <v>0.122738656557715</v>
      </c>
      <c r="AK12" s="17">
        <v>0.203297985239004</v>
      </c>
      <c r="AL12" s="17">
        <v>0.14171029103916</v>
      </c>
      <c r="AM12" s="17"/>
      <c r="AN12" s="17">
        <v>0.13826482266017001</v>
      </c>
      <c r="AO12" s="17">
        <v>0.196713405088601</v>
      </c>
      <c r="AP12" s="17"/>
      <c r="AQ12" s="17">
        <v>0.13589608699405301</v>
      </c>
      <c r="AR12" s="17">
        <v>0.20597596425759601</v>
      </c>
      <c r="AS12" s="17"/>
      <c r="AT12" s="17">
        <v>0.15911889616781499</v>
      </c>
      <c r="AU12" s="17">
        <v>0.19588000492859001</v>
      </c>
      <c r="AV12" s="17"/>
      <c r="AW12" s="17">
        <v>0.120091929360544</v>
      </c>
      <c r="AX12" s="17">
        <v>0.21666284585995901</v>
      </c>
      <c r="AY12" s="17"/>
      <c r="AZ12" s="17">
        <v>0.119011735951397</v>
      </c>
      <c r="BA12" s="17">
        <v>0.207440619022904</v>
      </c>
    </row>
    <row r="13" spans="2:53" ht="29" x14ac:dyDescent="0.35">
      <c r="B13" s="18" t="s">
        <v>255</v>
      </c>
      <c r="C13" s="17">
        <v>9.8332244112415701E-2</v>
      </c>
      <c r="D13" s="17">
        <v>8.37662689892444E-2</v>
      </c>
      <c r="E13" s="17">
        <v>0.112986684934349</v>
      </c>
      <c r="F13" s="17"/>
      <c r="G13" s="17">
        <v>2.8781532447833699E-2</v>
      </c>
      <c r="H13" s="17">
        <v>4.0823949665822798E-2</v>
      </c>
      <c r="I13" s="17">
        <v>8.0360404448673498E-2</v>
      </c>
      <c r="J13" s="17">
        <v>0.101524838220706</v>
      </c>
      <c r="K13" s="17">
        <v>0.16143476375523499</v>
      </c>
      <c r="L13" s="17">
        <v>0.238492509297452</v>
      </c>
      <c r="M13" s="17"/>
      <c r="N13" s="17">
        <v>7.98991861294647E-2</v>
      </c>
      <c r="O13" s="17">
        <v>0.14505409628869401</v>
      </c>
      <c r="P13" s="17">
        <v>0.15508155037663399</v>
      </c>
      <c r="Q13" s="17">
        <v>0.135166518480932</v>
      </c>
      <c r="R13" s="17"/>
      <c r="S13" s="17">
        <v>7.5837781866528106E-2</v>
      </c>
      <c r="T13" s="17">
        <v>0.11255828609096601</v>
      </c>
      <c r="U13" s="17">
        <v>0.14920975569453801</v>
      </c>
      <c r="V13" s="17">
        <v>9.0784383960914594E-2</v>
      </c>
      <c r="W13" s="17">
        <v>6.2425158867551199E-2</v>
      </c>
      <c r="X13" s="17">
        <v>8.2471487752277806E-2</v>
      </c>
      <c r="Y13" s="17">
        <v>0.10455568487622199</v>
      </c>
      <c r="Z13" s="17">
        <v>8.8633691428391295E-2</v>
      </c>
      <c r="AA13" s="17">
        <v>0.11186606635162399</v>
      </c>
      <c r="AB13" s="17"/>
      <c r="AC13" s="17">
        <v>6.3990855119330906E-2</v>
      </c>
      <c r="AD13" s="17">
        <v>0.167279860337636</v>
      </c>
      <c r="AE13" s="17">
        <v>8.7483896301653305E-2</v>
      </c>
      <c r="AF13" s="17">
        <v>3.3826685161583402E-2</v>
      </c>
      <c r="AG13" s="17">
        <v>0</v>
      </c>
      <c r="AH13" s="17">
        <v>6.5641938147086104E-2</v>
      </c>
      <c r="AI13" s="17">
        <v>0.14625731828508301</v>
      </c>
      <c r="AJ13" s="17">
        <v>5.91771895838294E-2</v>
      </c>
      <c r="AK13" s="17">
        <v>4.9613802052002998E-2</v>
      </c>
      <c r="AL13" s="17">
        <v>0.18129467401708399</v>
      </c>
      <c r="AM13" s="17"/>
      <c r="AN13" s="17">
        <v>2.9513128683265499E-2</v>
      </c>
      <c r="AO13" s="17">
        <v>0.19119983616833</v>
      </c>
      <c r="AP13" s="17"/>
      <c r="AQ13" s="17">
        <v>4.4346554433527197E-2</v>
      </c>
      <c r="AR13" s="17">
        <v>0.17335804538170899</v>
      </c>
      <c r="AS13" s="17"/>
      <c r="AT13" s="17">
        <v>9.0033893798946593E-2</v>
      </c>
      <c r="AU13" s="17">
        <v>0.151923632642885</v>
      </c>
      <c r="AV13" s="17"/>
      <c r="AW13" s="17">
        <v>9.5710892437193107E-2</v>
      </c>
      <c r="AX13" s="17">
        <v>0.101271339020469</v>
      </c>
      <c r="AY13" s="17"/>
      <c r="AZ13" s="17">
        <v>2.4980414032687699E-2</v>
      </c>
      <c r="BA13" s="17">
        <v>0.16994816542803101</v>
      </c>
    </row>
    <row r="14" spans="2:53" x14ac:dyDescent="0.35">
      <c r="B14" s="18" t="s">
        <v>69</v>
      </c>
      <c r="C14" s="19">
        <v>9.0545999759574003E-2</v>
      </c>
      <c r="D14" s="19">
        <v>6.6403202870894101E-2</v>
      </c>
      <c r="E14" s="19">
        <v>0.114770257188371</v>
      </c>
      <c r="F14" s="19"/>
      <c r="G14" s="19">
        <v>7.1623711852064398E-2</v>
      </c>
      <c r="H14" s="19">
        <v>3.9804949564879698E-2</v>
      </c>
      <c r="I14" s="19">
        <v>3.9674334450658599E-2</v>
      </c>
      <c r="J14" s="19">
        <v>0.105591711236946</v>
      </c>
      <c r="K14" s="19">
        <v>0.18963575056482801</v>
      </c>
      <c r="L14" s="19">
        <v>0.19198371384651</v>
      </c>
      <c r="M14" s="19"/>
      <c r="N14" s="19">
        <v>6.9900323337882306E-2</v>
      </c>
      <c r="O14" s="19">
        <v>0.121144378975049</v>
      </c>
      <c r="P14" s="19">
        <v>0.16197919186099999</v>
      </c>
      <c r="Q14" s="19">
        <v>0.155324199970717</v>
      </c>
      <c r="R14" s="19"/>
      <c r="S14" s="19">
        <v>6.3533596942583495E-2</v>
      </c>
      <c r="T14" s="19">
        <v>0.124252921101279</v>
      </c>
      <c r="U14" s="19">
        <v>0.121335235300324</v>
      </c>
      <c r="V14" s="19">
        <v>8.7315837623028497E-2</v>
      </c>
      <c r="W14" s="19">
        <v>9.38088035308631E-2</v>
      </c>
      <c r="X14" s="19">
        <v>6.6877213940192498E-2</v>
      </c>
      <c r="Y14" s="19">
        <v>0.119468858331937</v>
      </c>
      <c r="Z14" s="19">
        <v>7.5270779446780095E-2</v>
      </c>
      <c r="AA14" s="19">
        <v>6.1041437889110303E-2</v>
      </c>
      <c r="AB14" s="19"/>
      <c r="AC14" s="19">
        <v>0.10031496484265701</v>
      </c>
      <c r="AD14" s="19">
        <v>7.9339419712241802E-2</v>
      </c>
      <c r="AE14" s="19">
        <v>4.0152719837445103E-2</v>
      </c>
      <c r="AF14" s="19">
        <v>3.03646512288821E-2</v>
      </c>
      <c r="AG14" s="19">
        <v>4.4599097602859197E-2</v>
      </c>
      <c r="AH14" s="19">
        <v>0.12589791759053201</v>
      </c>
      <c r="AI14" s="19">
        <v>0.114863275059502</v>
      </c>
      <c r="AJ14" s="19">
        <v>4.5817968458440002E-2</v>
      </c>
      <c r="AK14" s="19">
        <v>6.6403088159248294E-2</v>
      </c>
      <c r="AL14" s="19">
        <v>6.8500778194766507E-2</v>
      </c>
      <c r="AM14" s="19"/>
      <c r="AN14" s="19">
        <v>2.9162684678472099E-2</v>
      </c>
      <c r="AO14" s="19">
        <v>0.16519901847992399</v>
      </c>
      <c r="AP14" s="19"/>
      <c r="AQ14" s="19">
        <v>3.5824600713430098E-2</v>
      </c>
      <c r="AR14" s="19">
        <v>0.155416179860839</v>
      </c>
      <c r="AS14" s="19"/>
      <c r="AT14" s="19">
        <v>6.3701559141017702E-2</v>
      </c>
      <c r="AU14" s="19">
        <v>0.23050593281193299</v>
      </c>
      <c r="AV14" s="19"/>
      <c r="AW14" s="19">
        <v>0.11640688511260799</v>
      </c>
      <c r="AX14" s="19">
        <v>5.6980043383560101E-2</v>
      </c>
      <c r="AY14" s="19"/>
      <c r="AZ14" s="19">
        <v>2.2626768308034801E-2</v>
      </c>
      <c r="BA14" s="19">
        <v>0.15685788768607201</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268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29" x14ac:dyDescent="0.35">
      <c r="B9" s="18" t="s">
        <v>251</v>
      </c>
      <c r="C9" s="17">
        <v>0.122008014762976</v>
      </c>
      <c r="D9" s="17">
        <v>0.134970410950433</v>
      </c>
      <c r="E9" s="17">
        <v>0.109155384957542</v>
      </c>
      <c r="F9" s="17"/>
      <c r="G9" s="17">
        <v>0.19011343925264901</v>
      </c>
      <c r="H9" s="17">
        <v>0.15509384012222699</v>
      </c>
      <c r="I9" s="17">
        <v>0.16277320836703399</v>
      </c>
      <c r="J9" s="17">
        <v>0.12829383172884001</v>
      </c>
      <c r="K9" s="17">
        <v>2.4437342234696801E-2</v>
      </c>
      <c r="L9" s="17">
        <v>1.03325637289688E-2</v>
      </c>
      <c r="M9" s="17"/>
      <c r="N9" s="17">
        <v>0.123719327589445</v>
      </c>
      <c r="O9" s="17">
        <v>9.2603301232720994E-2</v>
      </c>
      <c r="P9" s="17">
        <v>0.14869823039305199</v>
      </c>
      <c r="Q9" s="17">
        <v>9.9068030000408203E-2</v>
      </c>
      <c r="R9" s="17"/>
      <c r="S9" s="17">
        <v>0.13697534723962801</v>
      </c>
      <c r="T9" s="17">
        <v>6.1350690128486901E-2</v>
      </c>
      <c r="U9" s="17">
        <v>8.0825670611571698E-2</v>
      </c>
      <c r="V9" s="17">
        <v>0.122659289080222</v>
      </c>
      <c r="W9" s="17">
        <v>0.12485031783146899</v>
      </c>
      <c r="X9" s="17">
        <v>0.12910390865766999</v>
      </c>
      <c r="Y9" s="17">
        <v>0.12150591015589</v>
      </c>
      <c r="Z9" s="17">
        <v>0.234607851696784</v>
      </c>
      <c r="AA9" s="17">
        <v>0.15906891334895901</v>
      </c>
      <c r="AB9" s="17"/>
      <c r="AC9" s="17">
        <v>7.7334865622306598E-2</v>
      </c>
      <c r="AD9" s="17">
        <v>9.3375267720980301E-2</v>
      </c>
      <c r="AE9" s="17">
        <v>0.120418004922323</v>
      </c>
      <c r="AF9" s="17">
        <v>0.21632088578448</v>
      </c>
      <c r="AG9" s="17">
        <v>0.213143760243511</v>
      </c>
      <c r="AH9" s="17">
        <v>0.11360931517756399</v>
      </c>
      <c r="AI9" s="17">
        <v>7.1110157555751105E-2</v>
      </c>
      <c r="AJ9" s="17">
        <v>0.14876955009751699</v>
      </c>
      <c r="AK9" s="17">
        <v>0.13331879569059199</v>
      </c>
      <c r="AL9" s="17">
        <v>7.3288674944396101E-2</v>
      </c>
      <c r="AM9" s="17"/>
      <c r="AN9" s="17">
        <v>0.181700709516181</v>
      </c>
      <c r="AO9" s="17">
        <v>5.0079294069775203E-2</v>
      </c>
      <c r="AP9" s="17"/>
      <c r="AQ9" s="17">
        <v>0.16603373701440799</v>
      </c>
      <c r="AR9" s="17">
        <v>6.0936623605504697E-2</v>
      </c>
      <c r="AS9" s="17"/>
      <c r="AT9" s="17">
        <v>0.131914060429936</v>
      </c>
      <c r="AU9" s="17">
        <v>6.7939172895789393E-2</v>
      </c>
      <c r="AV9" s="17"/>
      <c r="AW9" s="17">
        <v>0.13595324960595601</v>
      </c>
      <c r="AX9" s="17">
        <v>0.105973037904356</v>
      </c>
      <c r="AY9" s="17"/>
      <c r="AZ9" s="17">
        <v>0.20052347303405099</v>
      </c>
      <c r="BA9" s="17">
        <v>4.5350665171439701E-2</v>
      </c>
    </row>
    <row r="10" spans="2:53" ht="29" x14ac:dyDescent="0.35">
      <c r="B10" s="18" t="s">
        <v>252</v>
      </c>
      <c r="C10" s="17">
        <v>0.25555108230201801</v>
      </c>
      <c r="D10" s="17">
        <v>0.26400558397321899</v>
      </c>
      <c r="E10" s="17">
        <v>0.24678703455652001</v>
      </c>
      <c r="F10" s="17"/>
      <c r="G10" s="17">
        <v>0.41190479145957898</v>
      </c>
      <c r="H10" s="17">
        <v>0.313411482210948</v>
      </c>
      <c r="I10" s="17">
        <v>0.32167504451125101</v>
      </c>
      <c r="J10" s="17">
        <v>0.231988141949524</v>
      </c>
      <c r="K10" s="17">
        <v>0.13919411991331401</v>
      </c>
      <c r="L10" s="17">
        <v>4.8127918034978998E-2</v>
      </c>
      <c r="M10" s="17"/>
      <c r="N10" s="17">
        <v>0.26131541015418103</v>
      </c>
      <c r="O10" s="17">
        <v>0.23833579993787599</v>
      </c>
      <c r="P10" s="17">
        <v>0.233667150295604</v>
      </c>
      <c r="Q10" s="17">
        <v>0.29119875104745102</v>
      </c>
      <c r="R10" s="17"/>
      <c r="S10" s="17">
        <v>0.29696170897860202</v>
      </c>
      <c r="T10" s="17">
        <v>0.234729424342601</v>
      </c>
      <c r="U10" s="17">
        <v>0.20476531015424601</v>
      </c>
      <c r="V10" s="17">
        <v>0.22667097598840399</v>
      </c>
      <c r="W10" s="17">
        <v>0.28568984881160497</v>
      </c>
      <c r="X10" s="17">
        <v>0.29809582135256202</v>
      </c>
      <c r="Y10" s="17">
        <v>0.223861074790486</v>
      </c>
      <c r="Z10" s="17">
        <v>0.35842359487594</v>
      </c>
      <c r="AA10" s="17">
        <v>0.22482963470341999</v>
      </c>
      <c r="AB10" s="17"/>
      <c r="AC10" s="17">
        <v>0.258735839196366</v>
      </c>
      <c r="AD10" s="17">
        <v>0.20106715242831699</v>
      </c>
      <c r="AE10" s="17">
        <v>0.27175270405018898</v>
      </c>
      <c r="AF10" s="17">
        <v>0.371036048899893</v>
      </c>
      <c r="AG10" s="17">
        <v>0.35096434008690103</v>
      </c>
      <c r="AH10" s="17">
        <v>0.37082340889121002</v>
      </c>
      <c r="AI10" s="17">
        <v>0.19260834165596599</v>
      </c>
      <c r="AJ10" s="17">
        <v>0.223907586432192</v>
      </c>
      <c r="AK10" s="17">
        <v>0.27049980207000002</v>
      </c>
      <c r="AL10" s="17">
        <v>0.22541730102034199</v>
      </c>
      <c r="AM10" s="17"/>
      <c r="AN10" s="17">
        <v>0.324211762018428</v>
      </c>
      <c r="AO10" s="17">
        <v>0.16149328737409699</v>
      </c>
      <c r="AP10" s="17"/>
      <c r="AQ10" s="17">
        <v>0.312554871277334</v>
      </c>
      <c r="AR10" s="17">
        <v>0.17472678074187301</v>
      </c>
      <c r="AS10" s="17"/>
      <c r="AT10" s="17">
        <v>0.270035792897033</v>
      </c>
      <c r="AU10" s="17">
        <v>0.16650292790744201</v>
      </c>
      <c r="AV10" s="17"/>
      <c r="AW10" s="17">
        <v>0.26859622012038398</v>
      </c>
      <c r="AX10" s="17">
        <v>0.24011983694391301</v>
      </c>
      <c r="AY10" s="17"/>
      <c r="AZ10" s="17">
        <v>0.37175892370867403</v>
      </c>
      <c r="BA10" s="17">
        <v>0.142093359196939</v>
      </c>
    </row>
    <row r="11" spans="2:53" ht="29" x14ac:dyDescent="0.35">
      <c r="B11" s="18" t="s">
        <v>253</v>
      </c>
      <c r="C11" s="17">
        <v>0.19515267068706399</v>
      </c>
      <c r="D11" s="17">
        <v>0.19614975708613699</v>
      </c>
      <c r="E11" s="17">
        <v>0.19433115605582699</v>
      </c>
      <c r="F11" s="17"/>
      <c r="G11" s="17">
        <v>0.13086503060742699</v>
      </c>
      <c r="H11" s="17">
        <v>0.25778043042514198</v>
      </c>
      <c r="I11" s="17">
        <v>0.22031909112409401</v>
      </c>
      <c r="J11" s="17">
        <v>0.176142811031574</v>
      </c>
      <c r="K11" s="17">
        <v>0.13997558975080401</v>
      </c>
      <c r="L11" s="17">
        <v>0.13179158116941</v>
      </c>
      <c r="M11" s="17"/>
      <c r="N11" s="17">
        <v>0.21353610402600401</v>
      </c>
      <c r="O11" s="17">
        <v>0.14980427128976101</v>
      </c>
      <c r="P11" s="17">
        <v>0.144507831429697</v>
      </c>
      <c r="Q11" s="17">
        <v>0.14909885321203201</v>
      </c>
      <c r="R11" s="17"/>
      <c r="S11" s="17">
        <v>0.189505459525842</v>
      </c>
      <c r="T11" s="17">
        <v>0.18781813902852601</v>
      </c>
      <c r="U11" s="17">
        <v>0.17409292546889199</v>
      </c>
      <c r="V11" s="17">
        <v>0.2495120600664</v>
      </c>
      <c r="W11" s="17">
        <v>0.21669846638752299</v>
      </c>
      <c r="X11" s="17">
        <v>0.17648828261652599</v>
      </c>
      <c r="Y11" s="17">
        <v>0.22826210606537001</v>
      </c>
      <c r="Z11" s="17">
        <v>0.10165731608808599</v>
      </c>
      <c r="AA11" s="17">
        <v>0.19120596465589099</v>
      </c>
      <c r="AB11" s="17"/>
      <c r="AC11" s="17">
        <v>0.17425939996496201</v>
      </c>
      <c r="AD11" s="17">
        <v>0.150176539429073</v>
      </c>
      <c r="AE11" s="17">
        <v>0.176370843053759</v>
      </c>
      <c r="AF11" s="17">
        <v>0.209749568551438</v>
      </c>
      <c r="AG11" s="17">
        <v>0.134966779635428</v>
      </c>
      <c r="AH11" s="17">
        <v>0.21857084740512001</v>
      </c>
      <c r="AI11" s="17">
        <v>0.197051194025849</v>
      </c>
      <c r="AJ11" s="17">
        <v>0.31503920254956902</v>
      </c>
      <c r="AK11" s="17">
        <v>0.14554139897971</v>
      </c>
      <c r="AL11" s="17">
        <v>0.20646531575757801</v>
      </c>
      <c r="AM11" s="17"/>
      <c r="AN11" s="17">
        <v>0.22510541844423801</v>
      </c>
      <c r="AO11" s="17">
        <v>0.15277978510107301</v>
      </c>
      <c r="AP11" s="17"/>
      <c r="AQ11" s="17">
        <v>0.21593568499534399</v>
      </c>
      <c r="AR11" s="17">
        <v>0.171494133053083</v>
      </c>
      <c r="AS11" s="17"/>
      <c r="AT11" s="17">
        <v>0.20499632972120199</v>
      </c>
      <c r="AU11" s="17">
        <v>0.14338301979985199</v>
      </c>
      <c r="AV11" s="17"/>
      <c r="AW11" s="17">
        <v>0.19299414707462501</v>
      </c>
      <c r="AX11" s="17">
        <v>0.198515806327762</v>
      </c>
      <c r="AY11" s="17"/>
      <c r="AZ11" s="17">
        <v>0.234479385620808</v>
      </c>
      <c r="BA11" s="17">
        <v>0.156756642677464</v>
      </c>
    </row>
    <row r="12" spans="2:53" ht="29" x14ac:dyDescent="0.35">
      <c r="B12" s="18" t="s">
        <v>254</v>
      </c>
      <c r="C12" s="17">
        <v>0.16958101482149099</v>
      </c>
      <c r="D12" s="17">
        <v>0.18614500466439701</v>
      </c>
      <c r="E12" s="17">
        <v>0.153169591115869</v>
      </c>
      <c r="F12" s="17"/>
      <c r="G12" s="17">
        <v>0.148931821925254</v>
      </c>
      <c r="H12" s="17">
        <v>0.16333107455088</v>
      </c>
      <c r="I12" s="17">
        <v>0.14256316874744401</v>
      </c>
      <c r="J12" s="17">
        <v>0.18172856430474699</v>
      </c>
      <c r="K12" s="17">
        <v>0.199509204157343</v>
      </c>
      <c r="L12" s="17">
        <v>0.20415915258405001</v>
      </c>
      <c r="M12" s="17"/>
      <c r="N12" s="17">
        <v>0.17238505294340001</v>
      </c>
      <c r="O12" s="17">
        <v>0.191739800021891</v>
      </c>
      <c r="P12" s="17">
        <v>0.15561255002445901</v>
      </c>
      <c r="Q12" s="17">
        <v>0.104520460493634</v>
      </c>
      <c r="R12" s="17"/>
      <c r="S12" s="17">
        <v>0.16865314886713301</v>
      </c>
      <c r="T12" s="17">
        <v>0.20172730017504201</v>
      </c>
      <c r="U12" s="17">
        <v>0.15865999157340899</v>
      </c>
      <c r="V12" s="17">
        <v>0.154969165288669</v>
      </c>
      <c r="W12" s="17">
        <v>0.15623396398668701</v>
      </c>
      <c r="X12" s="17">
        <v>0.180236460658107</v>
      </c>
      <c r="Y12" s="17">
        <v>0.14049315975864601</v>
      </c>
      <c r="Z12" s="17">
        <v>0.132611255040715</v>
      </c>
      <c r="AA12" s="17">
        <v>0.189459924380384</v>
      </c>
      <c r="AB12" s="17"/>
      <c r="AC12" s="17">
        <v>0.219171654820455</v>
      </c>
      <c r="AD12" s="17">
        <v>0.16949900397440401</v>
      </c>
      <c r="AE12" s="17">
        <v>0.19259100373495999</v>
      </c>
      <c r="AF12" s="17">
        <v>0.106891357968611</v>
      </c>
      <c r="AG12" s="17">
        <v>0.19808669153064301</v>
      </c>
      <c r="AH12" s="17">
        <v>7.0721398700216695E-2</v>
      </c>
      <c r="AI12" s="17">
        <v>0.19410810550178401</v>
      </c>
      <c r="AJ12" s="17">
        <v>0.16340229244651</v>
      </c>
      <c r="AK12" s="17">
        <v>0.297412185707153</v>
      </c>
      <c r="AL12" s="17">
        <v>0.16858394129686299</v>
      </c>
      <c r="AM12" s="17"/>
      <c r="AN12" s="17">
        <v>0.16848375953747299</v>
      </c>
      <c r="AO12" s="17">
        <v>0.17431633107515301</v>
      </c>
      <c r="AP12" s="17"/>
      <c r="AQ12" s="17">
        <v>0.165093114421444</v>
      </c>
      <c r="AR12" s="17">
        <v>0.180946528425906</v>
      </c>
      <c r="AS12" s="17"/>
      <c r="AT12" s="17">
        <v>0.17330333143839799</v>
      </c>
      <c r="AU12" s="17">
        <v>0.154525575009482</v>
      </c>
      <c r="AV12" s="17"/>
      <c r="AW12" s="17">
        <v>0.132792056573142</v>
      </c>
      <c r="AX12" s="17">
        <v>0.214221280108253</v>
      </c>
      <c r="AY12" s="17"/>
      <c r="AZ12" s="17">
        <v>0.115667011288125</v>
      </c>
      <c r="BA12" s="17">
        <v>0.22221911574765099</v>
      </c>
    </row>
    <row r="13" spans="2:53" ht="29" x14ac:dyDescent="0.35">
      <c r="B13" s="18" t="s">
        <v>255</v>
      </c>
      <c r="C13" s="17">
        <v>0.15774855447691799</v>
      </c>
      <c r="D13" s="17">
        <v>0.146896631277006</v>
      </c>
      <c r="E13" s="17">
        <v>0.16838219075932701</v>
      </c>
      <c r="F13" s="17"/>
      <c r="G13" s="17">
        <v>6.1263464937870001E-2</v>
      </c>
      <c r="H13" s="17">
        <v>6.9892726197583896E-2</v>
      </c>
      <c r="I13" s="17">
        <v>9.5425270130380005E-2</v>
      </c>
      <c r="J13" s="17">
        <v>0.17772720311962001</v>
      </c>
      <c r="K13" s="17">
        <v>0.28561374020135699</v>
      </c>
      <c r="L13" s="17">
        <v>0.38568210935825797</v>
      </c>
      <c r="M13" s="17"/>
      <c r="N13" s="17">
        <v>0.14920385080778101</v>
      </c>
      <c r="O13" s="17">
        <v>0.19232638421981901</v>
      </c>
      <c r="P13" s="17">
        <v>0.15487679137794699</v>
      </c>
      <c r="Q13" s="17">
        <v>0.18703693567739599</v>
      </c>
      <c r="R13" s="17"/>
      <c r="S13" s="17">
        <v>0.13194789107969901</v>
      </c>
      <c r="T13" s="17">
        <v>0.17612350436392801</v>
      </c>
      <c r="U13" s="17">
        <v>0.25029020998258</v>
      </c>
      <c r="V13" s="17">
        <v>0.14940388080035999</v>
      </c>
      <c r="W13" s="17">
        <v>0.118284097290873</v>
      </c>
      <c r="X13" s="17">
        <v>0.12550612243993101</v>
      </c>
      <c r="Y13" s="17">
        <v>0.14505765334252099</v>
      </c>
      <c r="Z13" s="17">
        <v>0.106224713836746</v>
      </c>
      <c r="AA13" s="17">
        <v>0.184610934422476</v>
      </c>
      <c r="AB13" s="17"/>
      <c r="AC13" s="17">
        <v>0.168465890325358</v>
      </c>
      <c r="AD13" s="17">
        <v>0.275082910282195</v>
      </c>
      <c r="AE13" s="17">
        <v>0.17054560603201099</v>
      </c>
      <c r="AF13" s="17">
        <v>6.2705742208807105E-2</v>
      </c>
      <c r="AG13" s="17">
        <v>5.8239330900657603E-2</v>
      </c>
      <c r="AH13" s="17">
        <v>0.119335086626375</v>
      </c>
      <c r="AI13" s="17">
        <v>0.21178689896606501</v>
      </c>
      <c r="AJ13" s="17">
        <v>0.108786984356009</v>
      </c>
      <c r="AK13" s="17">
        <v>0.102148851140407</v>
      </c>
      <c r="AL13" s="17">
        <v>0.23076232341262201</v>
      </c>
      <c r="AM13" s="17"/>
      <c r="AN13" s="17">
        <v>6.7385702553324794E-2</v>
      </c>
      <c r="AO13" s="17">
        <v>0.28074817504738803</v>
      </c>
      <c r="AP13" s="17"/>
      <c r="AQ13" s="17">
        <v>9.4968923603656705E-2</v>
      </c>
      <c r="AR13" s="17">
        <v>0.247684885483548</v>
      </c>
      <c r="AS13" s="17"/>
      <c r="AT13" s="17">
        <v>0.145215875524805</v>
      </c>
      <c r="AU13" s="17">
        <v>0.24014659455071</v>
      </c>
      <c r="AV13" s="17"/>
      <c r="AW13" s="17">
        <v>0.146855244763473</v>
      </c>
      <c r="AX13" s="17">
        <v>0.17107747566585299</v>
      </c>
      <c r="AY13" s="17"/>
      <c r="AZ13" s="17">
        <v>4.8389493166999302E-2</v>
      </c>
      <c r="BA13" s="17">
        <v>0.26451957738674797</v>
      </c>
    </row>
    <row r="14" spans="2:53" x14ac:dyDescent="0.35">
      <c r="B14" s="18" t="s">
        <v>69</v>
      </c>
      <c r="C14" s="19">
        <v>9.9958662949533303E-2</v>
      </c>
      <c r="D14" s="19">
        <v>7.1832612048808406E-2</v>
      </c>
      <c r="E14" s="19">
        <v>0.12817464255491501</v>
      </c>
      <c r="F14" s="19"/>
      <c r="G14" s="19">
        <v>5.69214518172209E-2</v>
      </c>
      <c r="H14" s="19">
        <v>4.0490446493219902E-2</v>
      </c>
      <c r="I14" s="19">
        <v>5.7244217119796797E-2</v>
      </c>
      <c r="J14" s="19">
        <v>0.10411944786569501</v>
      </c>
      <c r="K14" s="19">
        <v>0.211270003742485</v>
      </c>
      <c r="L14" s="19">
        <v>0.21990667512433401</v>
      </c>
      <c r="M14" s="19"/>
      <c r="N14" s="19">
        <v>7.9840254479188494E-2</v>
      </c>
      <c r="O14" s="19">
        <v>0.13519044329793301</v>
      </c>
      <c r="P14" s="19">
        <v>0.16263744647924</v>
      </c>
      <c r="Q14" s="19">
        <v>0.169076969569078</v>
      </c>
      <c r="R14" s="19"/>
      <c r="S14" s="19">
        <v>7.5956444309095594E-2</v>
      </c>
      <c r="T14" s="19">
        <v>0.13825094196141499</v>
      </c>
      <c r="U14" s="19">
        <v>0.13136589220930101</v>
      </c>
      <c r="V14" s="19">
        <v>9.6784628775944404E-2</v>
      </c>
      <c r="W14" s="19">
        <v>9.8243305691843696E-2</v>
      </c>
      <c r="X14" s="19">
        <v>9.0569404275203505E-2</v>
      </c>
      <c r="Y14" s="19">
        <v>0.14082009588708799</v>
      </c>
      <c r="Z14" s="19">
        <v>6.6475268461730005E-2</v>
      </c>
      <c r="AA14" s="19">
        <v>5.0824628488871502E-2</v>
      </c>
      <c r="AB14" s="19"/>
      <c r="AC14" s="19">
        <v>0.102032350070553</v>
      </c>
      <c r="AD14" s="19">
        <v>0.110799126165031</v>
      </c>
      <c r="AE14" s="19">
        <v>6.8321838206757399E-2</v>
      </c>
      <c r="AF14" s="19">
        <v>3.3296396586769902E-2</v>
      </c>
      <c r="AG14" s="19">
        <v>4.4599097602859197E-2</v>
      </c>
      <c r="AH14" s="19">
        <v>0.106939943199513</v>
      </c>
      <c r="AI14" s="19">
        <v>0.13333530229458601</v>
      </c>
      <c r="AJ14" s="19">
        <v>4.0094384118203798E-2</v>
      </c>
      <c r="AK14" s="19">
        <v>5.1078966412137501E-2</v>
      </c>
      <c r="AL14" s="19">
        <v>9.5482443568199807E-2</v>
      </c>
      <c r="AM14" s="19"/>
      <c r="AN14" s="19">
        <v>3.3112647930355697E-2</v>
      </c>
      <c r="AO14" s="19">
        <v>0.180583127332514</v>
      </c>
      <c r="AP14" s="19"/>
      <c r="AQ14" s="19">
        <v>4.5413668687812998E-2</v>
      </c>
      <c r="AR14" s="19">
        <v>0.16421104869008701</v>
      </c>
      <c r="AS14" s="19"/>
      <c r="AT14" s="19">
        <v>7.4534609988626405E-2</v>
      </c>
      <c r="AU14" s="19">
        <v>0.22750270983672399</v>
      </c>
      <c r="AV14" s="19"/>
      <c r="AW14" s="19">
        <v>0.12280908186242</v>
      </c>
      <c r="AX14" s="19">
        <v>7.0092563049861598E-2</v>
      </c>
      <c r="AY14" s="19"/>
      <c r="AZ14" s="19">
        <v>2.9181713181342401E-2</v>
      </c>
      <c r="BA14" s="19">
        <v>0.169060639819758</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J17"/>
  <sheetViews>
    <sheetView showGridLines="0" workbookViewId="0">
      <pane xSplit="2" topLeftCell="C1" activePane="topRight" state="frozen"/>
      <selection pane="topRight" activeCell="D9" sqref="D9"/>
    </sheetView>
  </sheetViews>
  <sheetFormatPr defaultColWidth="10.90625" defaultRowHeight="14.5" x14ac:dyDescent="0.35"/>
  <cols>
    <col min="2" max="2" width="25.7265625" customWidth="1"/>
    <col min="3" max="10" width="20.7265625" customWidth="1"/>
  </cols>
  <sheetData>
    <row r="2" spans="2:10" ht="40" customHeight="1" x14ac:dyDescent="0.35">
      <c r="D2" s="34" t="s">
        <v>272</v>
      </c>
      <c r="E2" s="30"/>
      <c r="F2" s="30"/>
      <c r="G2" s="30"/>
      <c r="H2" s="30"/>
      <c r="I2" s="30"/>
      <c r="J2" s="30"/>
    </row>
    <row r="6" spans="2:10" ht="50" customHeight="1" x14ac:dyDescent="0.35">
      <c r="B6" s="20" t="s">
        <v>14</v>
      </c>
      <c r="C6" s="20" t="s">
        <v>160</v>
      </c>
      <c r="D6" s="20" t="s">
        <v>161</v>
      </c>
      <c r="E6" s="20" t="s">
        <v>162</v>
      </c>
      <c r="F6" s="20" t="s">
        <v>163</v>
      </c>
      <c r="G6" s="20" t="s">
        <v>164</v>
      </c>
      <c r="H6" s="20" t="s">
        <v>165</v>
      </c>
      <c r="I6" s="20" t="s">
        <v>166</v>
      </c>
    </row>
    <row r="7" spans="2:10" ht="43.5" x14ac:dyDescent="0.35">
      <c r="B7" s="18" t="s">
        <v>269</v>
      </c>
      <c r="C7" s="17">
        <v>0.59464163058181596</v>
      </c>
      <c r="D7" s="17">
        <v>0.51125658921748995</v>
      </c>
      <c r="E7" s="17">
        <v>0.43990520475649703</v>
      </c>
      <c r="F7" s="17">
        <v>0.32507434213091402</v>
      </c>
      <c r="G7" s="17">
        <v>0.35818836749298499</v>
      </c>
      <c r="H7" s="17">
        <v>0.32786860612386298</v>
      </c>
      <c r="I7" s="17">
        <v>0.46952918159663898</v>
      </c>
    </row>
    <row r="8" spans="2:10" ht="72.5" x14ac:dyDescent="0.35">
      <c r="B8" s="18" t="s">
        <v>270</v>
      </c>
      <c r="C8" s="17">
        <v>0.27989498225553799</v>
      </c>
      <c r="D8" s="17">
        <v>0.33635437593041201</v>
      </c>
      <c r="E8" s="17">
        <v>0.36994350746874899</v>
      </c>
      <c r="F8" s="17">
        <v>0.38146499098351</v>
      </c>
      <c r="G8" s="17">
        <v>0.36739784696410799</v>
      </c>
      <c r="H8" s="17">
        <v>0.431439057271435</v>
      </c>
      <c r="I8" s="17">
        <v>0.36601970288423902</v>
      </c>
    </row>
    <row r="9" spans="2:10" ht="72.5" x14ac:dyDescent="0.35">
      <c r="B9" s="18" t="s">
        <v>271</v>
      </c>
      <c r="C9" s="17">
        <v>0.105660486241686</v>
      </c>
      <c r="D9" s="17">
        <v>0.12648533300166501</v>
      </c>
      <c r="E9" s="17">
        <v>0.16270873208484299</v>
      </c>
      <c r="F9" s="17">
        <v>0.26768325218838601</v>
      </c>
      <c r="G9" s="17">
        <v>0.24599797261397999</v>
      </c>
      <c r="H9" s="17">
        <v>0.20959057657021299</v>
      </c>
      <c r="I9" s="17">
        <v>0.13764682869103501</v>
      </c>
    </row>
    <row r="10" spans="2:10" x14ac:dyDescent="0.35">
      <c r="B10" s="18" t="s">
        <v>69</v>
      </c>
      <c r="C10" s="17">
        <v>1.9802900920960102E-2</v>
      </c>
      <c r="D10" s="17">
        <v>2.5903701850433399E-2</v>
      </c>
      <c r="E10" s="17">
        <v>2.7442555689911299E-2</v>
      </c>
      <c r="F10" s="17">
        <v>2.57774146971896E-2</v>
      </c>
      <c r="G10" s="17">
        <v>2.8415812928927E-2</v>
      </c>
      <c r="H10" s="17">
        <v>3.1101760034488699E-2</v>
      </c>
      <c r="I10" s="17">
        <v>2.6804286828086499E-2</v>
      </c>
    </row>
    <row r="11" spans="2:10" x14ac:dyDescent="0.35">
      <c r="B11" s="16"/>
      <c r="C11" s="16"/>
      <c r="D11" s="16"/>
      <c r="E11" s="16"/>
      <c r="F11" s="16"/>
      <c r="G11" s="16"/>
      <c r="H11" s="16"/>
      <c r="I11" s="16"/>
    </row>
    <row r="12" spans="2:10" x14ac:dyDescent="0.35">
      <c r="B12" t="s">
        <v>73</v>
      </c>
    </row>
    <row r="13" spans="2:10" x14ac:dyDescent="0.35">
      <c r="B13" t="s">
        <v>74</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0.59464163058181596</v>
      </c>
      <c r="D9" s="17">
        <v>0.61073786633877702</v>
      </c>
      <c r="E9" s="17">
        <v>0.57818070892671902</v>
      </c>
      <c r="F9" s="17"/>
      <c r="G9" s="17">
        <v>0.62090764798147402</v>
      </c>
      <c r="H9" s="17">
        <v>0.624202402974114</v>
      </c>
      <c r="I9" s="17">
        <v>0.56752900268436601</v>
      </c>
      <c r="J9" s="17">
        <v>0.61531457984181903</v>
      </c>
      <c r="K9" s="17">
        <v>0.57410393243694902</v>
      </c>
      <c r="L9" s="17">
        <v>0.57206387361911404</v>
      </c>
      <c r="M9" s="17"/>
      <c r="N9" s="17">
        <v>0.62939972213834094</v>
      </c>
      <c r="O9" s="17">
        <v>0.51558927157420997</v>
      </c>
      <c r="P9" s="17">
        <v>0.50750812408482604</v>
      </c>
      <c r="Q9" s="17">
        <v>0.444822510298513</v>
      </c>
      <c r="R9" s="17"/>
      <c r="S9" s="17">
        <v>0.65488492430408796</v>
      </c>
      <c r="T9" s="17">
        <v>0.55924696096932303</v>
      </c>
      <c r="U9" s="17">
        <v>0.56577968323765504</v>
      </c>
      <c r="V9" s="17">
        <v>0.55027157268563598</v>
      </c>
      <c r="W9" s="17">
        <v>0.58894664044779399</v>
      </c>
      <c r="X9" s="17">
        <v>0.62130676761214598</v>
      </c>
      <c r="Y9" s="17">
        <v>0.57126511061041196</v>
      </c>
      <c r="Z9" s="17">
        <v>0.57053373891366999</v>
      </c>
      <c r="AA9" s="17">
        <v>0.63439991241396099</v>
      </c>
      <c r="AB9" s="17"/>
      <c r="AC9" s="17">
        <v>0.66944915367413604</v>
      </c>
      <c r="AD9" s="17">
        <v>0.50149560237337998</v>
      </c>
      <c r="AE9" s="17">
        <v>0.68287591079459198</v>
      </c>
      <c r="AF9" s="17">
        <v>0.58446191471011</v>
      </c>
      <c r="AG9" s="17">
        <v>0.47760450212877498</v>
      </c>
      <c r="AH9" s="17">
        <v>0.50960863067867601</v>
      </c>
      <c r="AI9" s="17">
        <v>0.61938774803605701</v>
      </c>
      <c r="AJ9" s="17">
        <v>0.56417338711475795</v>
      </c>
      <c r="AK9" s="17">
        <v>0.82802952679278197</v>
      </c>
      <c r="AL9" s="17">
        <v>0.55528535033196103</v>
      </c>
      <c r="AM9" s="17"/>
      <c r="AN9" s="17">
        <v>0.66811251048111897</v>
      </c>
      <c r="AO9" s="17">
        <v>0.50575763844055999</v>
      </c>
      <c r="AP9" s="17"/>
      <c r="AQ9" s="17">
        <v>0.66518084035848901</v>
      </c>
      <c r="AR9" s="17">
        <v>0.51013341909788901</v>
      </c>
      <c r="AS9" s="17"/>
      <c r="AT9" s="17">
        <v>0.61102996562214895</v>
      </c>
      <c r="AU9" s="17">
        <v>0.504799023295597</v>
      </c>
      <c r="AV9" s="17"/>
      <c r="AW9" s="17">
        <v>0.58111746101204298</v>
      </c>
      <c r="AX9" s="17">
        <v>0.6122747091113</v>
      </c>
      <c r="AY9" s="17"/>
      <c r="AZ9" s="17">
        <v>0.66233530307799404</v>
      </c>
      <c r="BA9" s="17">
        <v>0.52854996364205498</v>
      </c>
    </row>
    <row r="10" spans="2:53" ht="72.5" x14ac:dyDescent="0.35">
      <c r="B10" s="18" t="s">
        <v>270</v>
      </c>
      <c r="C10" s="17">
        <v>0.27989498225553799</v>
      </c>
      <c r="D10" s="17">
        <v>0.28659833662032802</v>
      </c>
      <c r="E10" s="17">
        <v>0.27344343932464998</v>
      </c>
      <c r="F10" s="17"/>
      <c r="G10" s="17">
        <v>0.28623014243644201</v>
      </c>
      <c r="H10" s="17">
        <v>0.31115720083182402</v>
      </c>
      <c r="I10" s="17">
        <v>0.32893490477416398</v>
      </c>
      <c r="J10" s="17">
        <v>0.233832761247149</v>
      </c>
      <c r="K10" s="17">
        <v>0.23728641375607501</v>
      </c>
      <c r="L10" s="17">
        <v>0.227501058628405</v>
      </c>
      <c r="M10" s="17"/>
      <c r="N10" s="17">
        <v>0.27757631861169102</v>
      </c>
      <c r="O10" s="17">
        <v>0.31430062336595999</v>
      </c>
      <c r="P10" s="17">
        <v>0.25261927195084199</v>
      </c>
      <c r="Q10" s="17">
        <v>0.33991172006731102</v>
      </c>
      <c r="R10" s="17"/>
      <c r="S10" s="17">
        <v>0.25132303803686401</v>
      </c>
      <c r="T10" s="17">
        <v>0.283986163531669</v>
      </c>
      <c r="U10" s="17">
        <v>0.31047414838566401</v>
      </c>
      <c r="V10" s="17">
        <v>0.31731037557661601</v>
      </c>
      <c r="W10" s="17">
        <v>0.29029541434527001</v>
      </c>
      <c r="X10" s="17">
        <v>0.26675689563434102</v>
      </c>
      <c r="Y10" s="17">
        <v>0.29435285514703502</v>
      </c>
      <c r="Z10" s="17">
        <v>0.30108311972025997</v>
      </c>
      <c r="AA10" s="17">
        <v>0.238538516080052</v>
      </c>
      <c r="AB10" s="17"/>
      <c r="AC10" s="17">
        <v>0.25238683113279903</v>
      </c>
      <c r="AD10" s="17">
        <v>0.316662459131346</v>
      </c>
      <c r="AE10" s="17">
        <v>0.26838960035673798</v>
      </c>
      <c r="AF10" s="17">
        <v>0.33495823441295902</v>
      </c>
      <c r="AG10" s="17">
        <v>0.391576686383376</v>
      </c>
      <c r="AH10" s="17">
        <v>0.28447858733004</v>
      </c>
      <c r="AI10" s="17">
        <v>0.23795504545856699</v>
      </c>
      <c r="AJ10" s="17">
        <v>0.33351056407577701</v>
      </c>
      <c r="AK10" s="17">
        <v>0.127215362557941</v>
      </c>
      <c r="AL10" s="17">
        <v>0.297188818178726</v>
      </c>
      <c r="AM10" s="17"/>
      <c r="AN10" s="17">
        <v>0.27810570452255501</v>
      </c>
      <c r="AO10" s="17">
        <v>0.28020132117667901</v>
      </c>
      <c r="AP10" s="17"/>
      <c r="AQ10" s="17">
        <v>0.26246092041019697</v>
      </c>
      <c r="AR10" s="17">
        <v>0.30109226402502198</v>
      </c>
      <c r="AS10" s="17"/>
      <c r="AT10" s="17">
        <v>0.28916492744584699</v>
      </c>
      <c r="AU10" s="17">
        <v>0.22028412420967</v>
      </c>
      <c r="AV10" s="17"/>
      <c r="AW10" s="17">
        <v>0.27754522330387998</v>
      </c>
      <c r="AX10" s="17">
        <v>0.28228862560672202</v>
      </c>
      <c r="AY10" s="17"/>
      <c r="AZ10" s="17">
        <v>0.28468238476664598</v>
      </c>
      <c r="BA10" s="17">
        <v>0.27522087608573897</v>
      </c>
    </row>
    <row r="11" spans="2:53" ht="72.5" x14ac:dyDescent="0.35">
      <c r="B11" s="18" t="s">
        <v>271</v>
      </c>
      <c r="C11" s="17">
        <v>0.105660486241686</v>
      </c>
      <c r="D11" s="17">
        <v>8.7410179785995704E-2</v>
      </c>
      <c r="E11" s="17">
        <v>0.124005851287889</v>
      </c>
      <c r="F11" s="17"/>
      <c r="G11" s="17">
        <v>8.1621832603109498E-2</v>
      </c>
      <c r="H11" s="17">
        <v>5.2490105157184899E-2</v>
      </c>
      <c r="I11" s="17">
        <v>8.9461441847036693E-2</v>
      </c>
      <c r="J11" s="17">
        <v>0.137543474242321</v>
      </c>
      <c r="K11" s="17">
        <v>0.15541195848102299</v>
      </c>
      <c r="L11" s="17">
        <v>0.13998606639151401</v>
      </c>
      <c r="M11" s="17"/>
      <c r="N11" s="17">
        <v>8.2650211081190195E-2</v>
      </c>
      <c r="O11" s="17">
        <v>0.117075228263568</v>
      </c>
      <c r="P11" s="17">
        <v>0.208128200729566</v>
      </c>
      <c r="Q11" s="17">
        <v>0.18173393188239001</v>
      </c>
      <c r="R11" s="17"/>
      <c r="S11" s="17">
        <v>8.2966544736966102E-2</v>
      </c>
      <c r="T11" s="17">
        <v>0.11725391221486101</v>
      </c>
      <c r="U11" s="17">
        <v>0.101080455620138</v>
      </c>
      <c r="V11" s="17">
        <v>0.12670778029569801</v>
      </c>
      <c r="W11" s="17">
        <v>8.0505296285907399E-2</v>
      </c>
      <c r="X11" s="17">
        <v>9.61916735415006E-2</v>
      </c>
      <c r="Y11" s="17">
        <v>0.108793238372256</v>
      </c>
      <c r="Z11" s="17">
        <v>0.12838314136607001</v>
      </c>
      <c r="AA11" s="17">
        <v>0.118590799695192</v>
      </c>
      <c r="AB11" s="17"/>
      <c r="AC11" s="17">
        <v>6.85142594477645E-2</v>
      </c>
      <c r="AD11" s="17">
        <v>0.16437199002483299</v>
      </c>
      <c r="AE11" s="17">
        <v>4.2595759685162798E-2</v>
      </c>
      <c r="AF11" s="17">
        <v>7.4352806924163004E-2</v>
      </c>
      <c r="AG11" s="17">
        <v>0.13081881148784899</v>
      </c>
      <c r="AH11" s="17">
        <v>0.15419663112568199</v>
      </c>
      <c r="AI11" s="17">
        <v>0.11961877965862699</v>
      </c>
      <c r="AJ11" s="17">
        <v>0.102316048809466</v>
      </c>
      <c r="AK11" s="17">
        <v>4.47551106492768E-2</v>
      </c>
      <c r="AL11" s="17">
        <v>0.147525831489314</v>
      </c>
      <c r="AM11" s="17"/>
      <c r="AN11" s="17">
        <v>4.92340038671902E-2</v>
      </c>
      <c r="AO11" s="17">
        <v>0.17772792288318501</v>
      </c>
      <c r="AP11" s="17"/>
      <c r="AQ11" s="17">
        <v>6.2810797627777096E-2</v>
      </c>
      <c r="AR11" s="17">
        <v>0.160435969091477</v>
      </c>
      <c r="AS11" s="17"/>
      <c r="AT11" s="17">
        <v>9.03298625316169E-2</v>
      </c>
      <c r="AU11" s="17">
        <v>0.20604878572401</v>
      </c>
      <c r="AV11" s="17"/>
      <c r="AW11" s="17">
        <v>0.113670010592772</v>
      </c>
      <c r="AX11" s="17">
        <v>9.6687855043618001E-2</v>
      </c>
      <c r="AY11" s="17"/>
      <c r="AZ11" s="17">
        <v>5.0603681063547498E-2</v>
      </c>
      <c r="BA11" s="17">
        <v>0.15941434382425801</v>
      </c>
    </row>
    <row r="12" spans="2:53" x14ac:dyDescent="0.35">
      <c r="B12" s="18" t="s">
        <v>69</v>
      </c>
      <c r="C12" s="19">
        <v>1.9802900920960102E-2</v>
      </c>
      <c r="D12" s="19">
        <v>1.52536172548996E-2</v>
      </c>
      <c r="E12" s="19">
        <v>2.43700004607415E-2</v>
      </c>
      <c r="F12" s="19"/>
      <c r="G12" s="19">
        <v>1.1240376978974599E-2</v>
      </c>
      <c r="H12" s="19">
        <v>1.2150291036877E-2</v>
      </c>
      <c r="I12" s="19">
        <v>1.40746506944335E-2</v>
      </c>
      <c r="J12" s="19">
        <v>1.33091846687102E-2</v>
      </c>
      <c r="K12" s="19">
        <v>3.3197695325953798E-2</v>
      </c>
      <c r="L12" s="19">
        <v>6.0449001360967897E-2</v>
      </c>
      <c r="M12" s="19"/>
      <c r="N12" s="19">
        <v>1.0373748168778099E-2</v>
      </c>
      <c r="O12" s="19">
        <v>5.3034876796262301E-2</v>
      </c>
      <c r="P12" s="19">
        <v>3.17444032347656E-2</v>
      </c>
      <c r="Q12" s="19">
        <v>3.3531837751785303E-2</v>
      </c>
      <c r="R12" s="19"/>
      <c r="S12" s="19">
        <v>1.0825492922081299E-2</v>
      </c>
      <c r="T12" s="19">
        <v>3.9512963284147398E-2</v>
      </c>
      <c r="U12" s="19">
        <v>2.2665712756543901E-2</v>
      </c>
      <c r="V12" s="19">
        <v>5.7102714420497703E-3</v>
      </c>
      <c r="W12" s="19">
        <v>4.02526489210287E-2</v>
      </c>
      <c r="X12" s="19">
        <v>1.5744663212012799E-2</v>
      </c>
      <c r="Y12" s="19">
        <v>2.55887958702972E-2</v>
      </c>
      <c r="Z12" s="19">
        <v>0</v>
      </c>
      <c r="AA12" s="19">
        <v>8.4707718107946903E-3</v>
      </c>
      <c r="AB12" s="19"/>
      <c r="AC12" s="19">
        <v>9.6497557453001492E-3</v>
      </c>
      <c r="AD12" s="19">
        <v>1.7469948470440599E-2</v>
      </c>
      <c r="AE12" s="19">
        <v>6.1387291635065398E-3</v>
      </c>
      <c r="AF12" s="19">
        <v>6.22704395276807E-3</v>
      </c>
      <c r="AG12" s="19">
        <v>0</v>
      </c>
      <c r="AH12" s="19">
        <v>5.17161508656028E-2</v>
      </c>
      <c r="AI12" s="19">
        <v>2.30384268467482E-2</v>
      </c>
      <c r="AJ12" s="19">
        <v>0</v>
      </c>
      <c r="AK12" s="19">
        <v>0</v>
      </c>
      <c r="AL12" s="19">
        <v>0</v>
      </c>
      <c r="AM12" s="19"/>
      <c r="AN12" s="19">
        <v>4.5477811291359197E-3</v>
      </c>
      <c r="AO12" s="19">
        <v>3.6313117499575699E-2</v>
      </c>
      <c r="AP12" s="19"/>
      <c r="AQ12" s="19">
        <v>9.5474416035363704E-3</v>
      </c>
      <c r="AR12" s="19">
        <v>2.8338347785611399E-2</v>
      </c>
      <c r="AS12" s="19"/>
      <c r="AT12" s="19">
        <v>9.4752444003870992E-3</v>
      </c>
      <c r="AU12" s="19">
        <v>6.8868066770722602E-2</v>
      </c>
      <c r="AV12" s="19"/>
      <c r="AW12" s="19">
        <v>2.7667305091304901E-2</v>
      </c>
      <c r="AX12" s="19">
        <v>8.7488102383595206E-3</v>
      </c>
      <c r="AY12" s="19"/>
      <c r="AZ12" s="19">
        <v>2.3786310918125098E-3</v>
      </c>
      <c r="BA12" s="19">
        <v>3.6814816447947603E-2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0.51125658921748995</v>
      </c>
      <c r="D9" s="17">
        <v>0.55284986464796704</v>
      </c>
      <c r="E9" s="17">
        <v>0.469583817193018</v>
      </c>
      <c r="F9" s="17"/>
      <c r="G9" s="17">
        <v>0.57172787244425805</v>
      </c>
      <c r="H9" s="17">
        <v>0.62732178459809096</v>
      </c>
      <c r="I9" s="17">
        <v>0.51930704655087401</v>
      </c>
      <c r="J9" s="17">
        <v>0.488059728757403</v>
      </c>
      <c r="K9" s="17">
        <v>0.38819119838060201</v>
      </c>
      <c r="L9" s="17">
        <v>0.42344321757284298</v>
      </c>
      <c r="M9" s="17"/>
      <c r="N9" s="17">
        <v>0.56157164571456697</v>
      </c>
      <c r="O9" s="17">
        <v>0.36528116421724299</v>
      </c>
      <c r="P9" s="17">
        <v>0.40051238956560897</v>
      </c>
      <c r="Q9" s="17">
        <v>0.33263237896402098</v>
      </c>
      <c r="R9" s="17"/>
      <c r="S9" s="17">
        <v>0.59342139934345295</v>
      </c>
      <c r="T9" s="17">
        <v>0.45111772892122398</v>
      </c>
      <c r="U9" s="17">
        <v>0.48476054233173999</v>
      </c>
      <c r="V9" s="17">
        <v>0.48521687239464401</v>
      </c>
      <c r="W9" s="17">
        <v>0.52456082660543402</v>
      </c>
      <c r="X9" s="17">
        <v>0.499548828652705</v>
      </c>
      <c r="Y9" s="17">
        <v>0.46434543547970403</v>
      </c>
      <c r="Z9" s="17">
        <v>0.52232806899901296</v>
      </c>
      <c r="AA9" s="17">
        <v>0.55816296448997005</v>
      </c>
      <c r="AB9" s="17"/>
      <c r="AC9" s="17">
        <v>0.52355973711242498</v>
      </c>
      <c r="AD9" s="17">
        <v>0.32415030103161302</v>
      </c>
      <c r="AE9" s="17">
        <v>0.64121291105061595</v>
      </c>
      <c r="AF9" s="17">
        <v>0.59489500072214796</v>
      </c>
      <c r="AG9" s="17">
        <v>0.53979997018447201</v>
      </c>
      <c r="AH9" s="17">
        <v>0.47699529141209002</v>
      </c>
      <c r="AI9" s="17">
        <v>0.48651104823933</v>
      </c>
      <c r="AJ9" s="17">
        <v>0.53412887157159605</v>
      </c>
      <c r="AK9" s="17">
        <v>0.60799018549649597</v>
      </c>
      <c r="AL9" s="17">
        <v>0.39546353590232403</v>
      </c>
      <c r="AM9" s="17"/>
      <c r="AN9" s="17">
        <v>0.620744531288278</v>
      </c>
      <c r="AO9" s="17">
        <v>0.37417782450380399</v>
      </c>
      <c r="AP9" s="17"/>
      <c r="AQ9" s="17">
        <v>0.609311191962149</v>
      </c>
      <c r="AR9" s="17">
        <v>0.380807819716527</v>
      </c>
      <c r="AS9" s="17"/>
      <c r="AT9" s="17">
        <v>0.53730726462898504</v>
      </c>
      <c r="AU9" s="17">
        <v>0.367149668314942</v>
      </c>
      <c r="AV9" s="17"/>
      <c r="AW9" s="17">
        <v>0.502206280201276</v>
      </c>
      <c r="AX9" s="17">
        <v>0.52416950087928904</v>
      </c>
      <c r="AY9" s="17"/>
      <c r="AZ9" s="17">
        <v>0.64308074473958998</v>
      </c>
      <c r="BA9" s="17">
        <v>0.38255212009781198</v>
      </c>
    </row>
    <row r="10" spans="2:53" ht="72.5" x14ac:dyDescent="0.35">
      <c r="B10" s="18" t="s">
        <v>270</v>
      </c>
      <c r="C10" s="17">
        <v>0.33635437593041201</v>
      </c>
      <c r="D10" s="17">
        <v>0.32334462947871201</v>
      </c>
      <c r="E10" s="17">
        <v>0.349306520582644</v>
      </c>
      <c r="F10" s="17"/>
      <c r="G10" s="17">
        <v>0.36310395243956201</v>
      </c>
      <c r="H10" s="17">
        <v>0.276468668454739</v>
      </c>
      <c r="I10" s="17">
        <v>0.37569938025039601</v>
      </c>
      <c r="J10" s="17">
        <v>0.33909942352306399</v>
      </c>
      <c r="K10" s="17">
        <v>0.34532946191063102</v>
      </c>
      <c r="L10" s="17">
        <v>0.321010273964634</v>
      </c>
      <c r="M10" s="17"/>
      <c r="N10" s="17">
        <v>0.33363747539787802</v>
      </c>
      <c r="O10" s="17">
        <v>0.36195173049250501</v>
      </c>
      <c r="P10" s="17">
        <v>0.31738777449652</v>
      </c>
      <c r="Q10" s="17">
        <v>0.384911722535145</v>
      </c>
      <c r="R10" s="17"/>
      <c r="S10" s="17">
        <v>0.323790049488551</v>
      </c>
      <c r="T10" s="17">
        <v>0.37701011042058402</v>
      </c>
      <c r="U10" s="17">
        <v>0.29523469183158702</v>
      </c>
      <c r="V10" s="17">
        <v>0.334731156158599</v>
      </c>
      <c r="W10" s="17">
        <v>0.33481150122833597</v>
      </c>
      <c r="X10" s="17">
        <v>0.35312694707761499</v>
      </c>
      <c r="Y10" s="17">
        <v>0.37788425400428699</v>
      </c>
      <c r="Z10" s="17">
        <v>0.33169776441691501</v>
      </c>
      <c r="AA10" s="17">
        <v>0.29272551516590201</v>
      </c>
      <c r="AB10" s="17"/>
      <c r="AC10" s="17">
        <v>0.35674580274613299</v>
      </c>
      <c r="AD10" s="17">
        <v>0.46907439836995202</v>
      </c>
      <c r="AE10" s="17">
        <v>0.30405156282589502</v>
      </c>
      <c r="AF10" s="17">
        <v>0.335994903706545</v>
      </c>
      <c r="AG10" s="17">
        <v>0.38861960463810202</v>
      </c>
      <c r="AH10" s="17">
        <v>0.35190474225520701</v>
      </c>
      <c r="AI10" s="17">
        <v>0.30513970456639</v>
      </c>
      <c r="AJ10" s="17">
        <v>0.36643856504758199</v>
      </c>
      <c r="AK10" s="17">
        <v>0.29037067121517601</v>
      </c>
      <c r="AL10" s="17">
        <v>0.39338502785956497</v>
      </c>
      <c r="AM10" s="17"/>
      <c r="AN10" s="17">
        <v>0.32823209943155102</v>
      </c>
      <c r="AO10" s="17">
        <v>0.345801629946829</v>
      </c>
      <c r="AP10" s="17"/>
      <c r="AQ10" s="17">
        <v>0.31692900742425001</v>
      </c>
      <c r="AR10" s="17">
        <v>0.367391948837335</v>
      </c>
      <c r="AS10" s="17"/>
      <c r="AT10" s="17">
        <v>0.34471968229593303</v>
      </c>
      <c r="AU10" s="17">
        <v>0.301389757099981</v>
      </c>
      <c r="AV10" s="17"/>
      <c r="AW10" s="17">
        <v>0.32249661393629298</v>
      </c>
      <c r="AX10" s="17">
        <v>0.35178711757847603</v>
      </c>
      <c r="AY10" s="17"/>
      <c r="AZ10" s="17">
        <v>0.31015695992638898</v>
      </c>
      <c r="BA10" s="17">
        <v>0.36193181661835699</v>
      </c>
    </row>
    <row r="11" spans="2:53" ht="72.5" x14ac:dyDescent="0.35">
      <c r="B11" s="18" t="s">
        <v>271</v>
      </c>
      <c r="C11" s="17">
        <v>0.12648533300166501</v>
      </c>
      <c r="D11" s="17">
        <v>0.10229218427586501</v>
      </c>
      <c r="E11" s="17">
        <v>0.150792275576146</v>
      </c>
      <c r="F11" s="17"/>
      <c r="G11" s="17">
        <v>3.80416024605175E-2</v>
      </c>
      <c r="H11" s="17">
        <v>7.7769342406411396E-2</v>
      </c>
      <c r="I11" s="17">
        <v>8.8249398119719102E-2</v>
      </c>
      <c r="J11" s="17">
        <v>0.15463247536052199</v>
      </c>
      <c r="K11" s="17">
        <v>0.22240281390272901</v>
      </c>
      <c r="L11" s="17">
        <v>0.189395137509179</v>
      </c>
      <c r="M11" s="17"/>
      <c r="N11" s="17">
        <v>9.0828265122740295E-2</v>
      </c>
      <c r="O11" s="17">
        <v>0.208867411990246</v>
      </c>
      <c r="P11" s="17">
        <v>0.23497115206482599</v>
      </c>
      <c r="Q11" s="17">
        <v>0.23517129115068799</v>
      </c>
      <c r="R11" s="17"/>
      <c r="S11" s="17">
        <v>6.8887012024964597E-2</v>
      </c>
      <c r="T11" s="17">
        <v>0.123056802076282</v>
      </c>
      <c r="U11" s="17">
        <v>0.187308397042803</v>
      </c>
      <c r="V11" s="17">
        <v>0.159162640790147</v>
      </c>
      <c r="W11" s="17">
        <v>0.10480952537406001</v>
      </c>
      <c r="X11" s="17">
        <v>0.121757945429407</v>
      </c>
      <c r="Y11" s="17">
        <v>0.12794396093475</v>
      </c>
      <c r="Z11" s="17">
        <v>0.145974166584072</v>
      </c>
      <c r="AA11" s="17">
        <v>0.137278381422658</v>
      </c>
      <c r="AB11" s="17"/>
      <c r="AC11" s="17">
        <v>9.5630727656328005E-2</v>
      </c>
      <c r="AD11" s="17">
        <v>0.18930535212799501</v>
      </c>
      <c r="AE11" s="17">
        <v>4.8596796959982501E-2</v>
      </c>
      <c r="AF11" s="17">
        <v>5.9876615044941003E-2</v>
      </c>
      <c r="AG11" s="17">
        <v>7.1580425177425896E-2</v>
      </c>
      <c r="AH11" s="17">
        <v>9.9284313937112498E-2</v>
      </c>
      <c r="AI11" s="17">
        <v>0.18042812511926701</v>
      </c>
      <c r="AJ11" s="17">
        <v>8.7793779641232902E-2</v>
      </c>
      <c r="AK11" s="17">
        <v>8.8768267676488405E-2</v>
      </c>
      <c r="AL11" s="17">
        <v>0.201379932641744</v>
      </c>
      <c r="AM11" s="17"/>
      <c r="AN11" s="17">
        <v>4.1485364347986803E-2</v>
      </c>
      <c r="AO11" s="17">
        <v>0.236019897616879</v>
      </c>
      <c r="AP11" s="17"/>
      <c r="AQ11" s="17">
        <v>6.0408320318215199E-2</v>
      </c>
      <c r="AR11" s="17">
        <v>0.215920625210476</v>
      </c>
      <c r="AS11" s="17"/>
      <c r="AT11" s="17">
        <v>0.10479871674616099</v>
      </c>
      <c r="AU11" s="17">
        <v>0.24992527747268301</v>
      </c>
      <c r="AV11" s="17"/>
      <c r="AW11" s="17">
        <v>0.141738856674991</v>
      </c>
      <c r="AX11" s="17">
        <v>0.10889957161132401</v>
      </c>
      <c r="AY11" s="17"/>
      <c r="AZ11" s="17">
        <v>4.0060911813874903E-2</v>
      </c>
      <c r="BA11" s="17">
        <v>0.210864475837025</v>
      </c>
    </row>
    <row r="12" spans="2:53" x14ac:dyDescent="0.35">
      <c r="B12" s="18" t="s">
        <v>69</v>
      </c>
      <c r="C12" s="19">
        <v>2.5903701850433399E-2</v>
      </c>
      <c r="D12" s="19">
        <v>2.1513321597455799E-2</v>
      </c>
      <c r="E12" s="19">
        <v>3.0317386648192599E-2</v>
      </c>
      <c r="F12" s="19"/>
      <c r="G12" s="19">
        <v>2.7126572655662099E-2</v>
      </c>
      <c r="H12" s="19">
        <v>1.84402045407587E-2</v>
      </c>
      <c r="I12" s="19">
        <v>1.6744175079011402E-2</v>
      </c>
      <c r="J12" s="19">
        <v>1.8208372359010599E-2</v>
      </c>
      <c r="K12" s="19">
        <v>4.4076525806036902E-2</v>
      </c>
      <c r="L12" s="19">
        <v>6.6151370953344599E-2</v>
      </c>
      <c r="M12" s="19"/>
      <c r="N12" s="19">
        <v>1.39626137648144E-2</v>
      </c>
      <c r="O12" s="19">
        <v>6.3899693300006194E-2</v>
      </c>
      <c r="P12" s="19">
        <v>4.7128683873044599E-2</v>
      </c>
      <c r="Q12" s="19">
        <v>4.7284607350146501E-2</v>
      </c>
      <c r="R12" s="19"/>
      <c r="S12" s="19">
        <v>1.3901539143032E-2</v>
      </c>
      <c r="T12" s="19">
        <v>4.88153585819096E-2</v>
      </c>
      <c r="U12" s="19">
        <v>3.2696368793870001E-2</v>
      </c>
      <c r="V12" s="19">
        <v>2.08893306566094E-2</v>
      </c>
      <c r="W12" s="19">
        <v>3.5818146792170297E-2</v>
      </c>
      <c r="X12" s="19">
        <v>2.5566278840272801E-2</v>
      </c>
      <c r="Y12" s="19">
        <v>2.9826349581259601E-2</v>
      </c>
      <c r="Z12" s="19">
        <v>0</v>
      </c>
      <c r="AA12" s="19">
        <v>1.1833138921469999E-2</v>
      </c>
      <c r="AB12" s="19"/>
      <c r="AC12" s="19">
        <v>2.4063732485113901E-2</v>
      </c>
      <c r="AD12" s="19">
        <v>1.7469948470440599E-2</v>
      </c>
      <c r="AE12" s="19">
        <v>6.1387291635065398E-3</v>
      </c>
      <c r="AF12" s="19">
        <v>9.2334805263658403E-3</v>
      </c>
      <c r="AG12" s="19">
        <v>0</v>
      </c>
      <c r="AH12" s="19">
        <v>7.1815652395591095E-2</v>
      </c>
      <c r="AI12" s="19">
        <v>2.7921122075012499E-2</v>
      </c>
      <c r="AJ12" s="19">
        <v>1.1638783739589599E-2</v>
      </c>
      <c r="AK12" s="19">
        <v>1.2870875611839199E-2</v>
      </c>
      <c r="AL12" s="19">
        <v>9.7715035963676592E-3</v>
      </c>
      <c r="AM12" s="19"/>
      <c r="AN12" s="19">
        <v>9.5380049321840792E-3</v>
      </c>
      <c r="AO12" s="19">
        <v>4.40006479324885E-2</v>
      </c>
      <c r="AP12" s="19"/>
      <c r="AQ12" s="19">
        <v>1.33514802953852E-2</v>
      </c>
      <c r="AR12" s="19">
        <v>3.5879606235662803E-2</v>
      </c>
      <c r="AS12" s="19"/>
      <c r="AT12" s="19">
        <v>1.31743363289208E-2</v>
      </c>
      <c r="AU12" s="19">
        <v>8.1535297112393795E-2</v>
      </c>
      <c r="AV12" s="19"/>
      <c r="AW12" s="19">
        <v>3.3558249187439798E-2</v>
      </c>
      <c r="AX12" s="19">
        <v>1.5143809930911399E-2</v>
      </c>
      <c r="AY12" s="19"/>
      <c r="AZ12" s="19">
        <v>6.7013835201453599E-3</v>
      </c>
      <c r="BA12" s="19">
        <v>4.4651587446805897E-2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275</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0.43990520475649703</v>
      </c>
      <c r="D9" s="17">
        <v>0.46434866618287601</v>
      </c>
      <c r="E9" s="17">
        <v>0.415857510427392</v>
      </c>
      <c r="F9" s="17"/>
      <c r="G9" s="17">
        <v>0.52925631553193397</v>
      </c>
      <c r="H9" s="17">
        <v>0.57259360235859802</v>
      </c>
      <c r="I9" s="17">
        <v>0.44772947379633299</v>
      </c>
      <c r="J9" s="17">
        <v>0.42910917619975802</v>
      </c>
      <c r="K9" s="17">
        <v>0.27013265994077801</v>
      </c>
      <c r="L9" s="17">
        <v>0.34312620527042498</v>
      </c>
      <c r="M9" s="17"/>
      <c r="N9" s="17">
        <v>0.478733535586227</v>
      </c>
      <c r="O9" s="17">
        <v>0.30399925872789901</v>
      </c>
      <c r="P9" s="17">
        <v>0.36096654440722897</v>
      </c>
      <c r="Q9" s="17">
        <v>0.35310463563390299</v>
      </c>
      <c r="R9" s="17"/>
      <c r="S9" s="17">
        <v>0.53352520170107598</v>
      </c>
      <c r="T9" s="17">
        <v>0.41488267636401599</v>
      </c>
      <c r="U9" s="17">
        <v>0.297839088081368</v>
      </c>
      <c r="V9" s="17">
        <v>0.43845287538561201</v>
      </c>
      <c r="W9" s="17">
        <v>0.47526810932411201</v>
      </c>
      <c r="X9" s="17">
        <v>0.48253163048908698</v>
      </c>
      <c r="Y9" s="17">
        <v>0.42637092691301498</v>
      </c>
      <c r="Z9" s="17">
        <v>0.45585279272671803</v>
      </c>
      <c r="AA9" s="17">
        <v>0.41267322718667598</v>
      </c>
      <c r="AB9" s="17"/>
      <c r="AC9" s="17">
        <v>0.44299131607501302</v>
      </c>
      <c r="AD9" s="17">
        <v>0.276659386788499</v>
      </c>
      <c r="AE9" s="17">
        <v>0.57200696201947598</v>
      </c>
      <c r="AF9" s="17">
        <v>0.47617369772185397</v>
      </c>
      <c r="AG9" s="17">
        <v>0.50401117253445504</v>
      </c>
      <c r="AH9" s="17">
        <v>0.39778674077089698</v>
      </c>
      <c r="AI9" s="17">
        <v>0.44329917525136497</v>
      </c>
      <c r="AJ9" s="17">
        <v>0.389712527219779</v>
      </c>
      <c r="AK9" s="17">
        <v>0.64963050308104497</v>
      </c>
      <c r="AL9" s="17">
        <v>0.34003136298329401</v>
      </c>
      <c r="AM9" s="17"/>
      <c r="AN9" s="17">
        <v>0.56655060136403002</v>
      </c>
      <c r="AO9" s="17">
        <v>0.281237638947407</v>
      </c>
      <c r="AP9" s="17"/>
      <c r="AQ9" s="17">
        <v>0.545719346374123</v>
      </c>
      <c r="AR9" s="17">
        <v>0.294669862452617</v>
      </c>
      <c r="AS9" s="17"/>
      <c r="AT9" s="17">
        <v>0.46082814193267502</v>
      </c>
      <c r="AU9" s="17">
        <v>0.31527526048395799</v>
      </c>
      <c r="AV9" s="17"/>
      <c r="AW9" s="17">
        <v>0.43853706176450302</v>
      </c>
      <c r="AX9" s="17">
        <v>0.44339927797418499</v>
      </c>
      <c r="AY9" s="17"/>
      <c r="AZ9" s="17">
        <v>0.57985987161186803</v>
      </c>
      <c r="BA9" s="17">
        <v>0.30326263703360301</v>
      </c>
    </row>
    <row r="10" spans="2:53" ht="72.5" x14ac:dyDescent="0.35">
      <c r="B10" s="18" t="s">
        <v>270</v>
      </c>
      <c r="C10" s="17">
        <v>0.36994350746874899</v>
      </c>
      <c r="D10" s="17">
        <v>0.37955381013112599</v>
      </c>
      <c r="E10" s="17">
        <v>0.36012657345050503</v>
      </c>
      <c r="F10" s="17"/>
      <c r="G10" s="17">
        <v>0.38400923792875802</v>
      </c>
      <c r="H10" s="17">
        <v>0.31831732916303201</v>
      </c>
      <c r="I10" s="17">
        <v>0.41031227849476698</v>
      </c>
      <c r="J10" s="17">
        <v>0.37205005770198601</v>
      </c>
      <c r="K10" s="17">
        <v>0.38113703617804501</v>
      </c>
      <c r="L10" s="17">
        <v>0.33301027096013303</v>
      </c>
      <c r="M10" s="17"/>
      <c r="N10" s="17">
        <v>0.36916114699587299</v>
      </c>
      <c r="O10" s="17">
        <v>0.36412511020256699</v>
      </c>
      <c r="P10" s="17">
        <v>0.37300076185240399</v>
      </c>
      <c r="Q10" s="17">
        <v>0.40040157181938202</v>
      </c>
      <c r="R10" s="17"/>
      <c r="S10" s="17">
        <v>0.32807815968540899</v>
      </c>
      <c r="T10" s="17">
        <v>0.38082006652322298</v>
      </c>
      <c r="U10" s="17">
        <v>0.388888890788814</v>
      </c>
      <c r="V10" s="17">
        <v>0.37426808729704603</v>
      </c>
      <c r="W10" s="17">
        <v>0.377195867004953</v>
      </c>
      <c r="X10" s="17">
        <v>0.37216862901338899</v>
      </c>
      <c r="Y10" s="17">
        <v>0.326216250720613</v>
      </c>
      <c r="Z10" s="17">
        <v>0.37601461728429503</v>
      </c>
      <c r="AA10" s="17">
        <v>0.41441926983807997</v>
      </c>
      <c r="AB10" s="17"/>
      <c r="AC10" s="17">
        <v>0.42141040732406498</v>
      </c>
      <c r="AD10" s="17">
        <v>0.42302368956160202</v>
      </c>
      <c r="AE10" s="17">
        <v>0.32791291062597999</v>
      </c>
      <c r="AF10" s="17">
        <v>0.44232970287107998</v>
      </c>
      <c r="AG10" s="17">
        <v>0.324267299171346</v>
      </c>
      <c r="AH10" s="17">
        <v>0.35633728235449502</v>
      </c>
      <c r="AI10" s="17">
        <v>0.30185367263605101</v>
      </c>
      <c r="AJ10" s="17">
        <v>0.41408111208178999</v>
      </c>
      <c r="AK10" s="17">
        <v>0.226696614716247</v>
      </c>
      <c r="AL10" s="17">
        <v>0.41359509793010701</v>
      </c>
      <c r="AM10" s="17"/>
      <c r="AN10" s="17">
        <v>0.35847703262703101</v>
      </c>
      <c r="AO10" s="17">
        <v>0.38103845168203798</v>
      </c>
      <c r="AP10" s="17"/>
      <c r="AQ10" s="17">
        <v>0.36037307853272299</v>
      </c>
      <c r="AR10" s="17">
        <v>0.38644155394136798</v>
      </c>
      <c r="AS10" s="17"/>
      <c r="AT10" s="17">
        <v>0.37987606616569403</v>
      </c>
      <c r="AU10" s="17">
        <v>0.31905691736300301</v>
      </c>
      <c r="AV10" s="17"/>
      <c r="AW10" s="17">
        <v>0.357226930631179</v>
      </c>
      <c r="AX10" s="17">
        <v>0.38388340047525099</v>
      </c>
      <c r="AY10" s="17"/>
      <c r="AZ10" s="17">
        <v>0.36087337324083202</v>
      </c>
      <c r="BA10" s="17">
        <v>0.378798992307812</v>
      </c>
    </row>
    <row r="11" spans="2:53" ht="72.5" x14ac:dyDescent="0.35">
      <c r="B11" s="18" t="s">
        <v>271</v>
      </c>
      <c r="C11" s="17">
        <v>0.16270873208484299</v>
      </c>
      <c r="D11" s="17">
        <v>0.136298383027189</v>
      </c>
      <c r="E11" s="17">
        <v>0.18890525645926001</v>
      </c>
      <c r="F11" s="17"/>
      <c r="G11" s="17">
        <v>7.0553954585999099E-2</v>
      </c>
      <c r="H11" s="17">
        <v>9.6661560417402301E-2</v>
      </c>
      <c r="I11" s="17">
        <v>0.12692026430459499</v>
      </c>
      <c r="J11" s="17">
        <v>0.173643123590936</v>
      </c>
      <c r="K11" s="17">
        <v>0.28660217257411702</v>
      </c>
      <c r="L11" s="17">
        <v>0.26341452240847402</v>
      </c>
      <c r="M11" s="17"/>
      <c r="N11" s="17">
        <v>0.13785209673087501</v>
      </c>
      <c r="O11" s="17">
        <v>0.26331071191334698</v>
      </c>
      <c r="P11" s="17">
        <v>0.21161981860874499</v>
      </c>
      <c r="Q11" s="17">
        <v>0.19920918519656899</v>
      </c>
      <c r="R11" s="17"/>
      <c r="S11" s="17">
        <v>0.112072252228959</v>
      </c>
      <c r="T11" s="17">
        <v>0.16358817158640701</v>
      </c>
      <c r="U11" s="17">
        <v>0.28298658054437098</v>
      </c>
      <c r="V11" s="17">
        <v>0.16443795323934601</v>
      </c>
      <c r="W11" s="17">
        <v>0.107283374749907</v>
      </c>
      <c r="X11" s="17">
        <v>0.121757941317096</v>
      </c>
      <c r="Y11" s="17">
        <v>0.22182402649607499</v>
      </c>
      <c r="Z11" s="17">
        <v>0.168132589988987</v>
      </c>
      <c r="AA11" s="17">
        <v>0.15260359299203699</v>
      </c>
      <c r="AB11" s="17"/>
      <c r="AC11" s="17">
        <v>0.11242570083923201</v>
      </c>
      <c r="AD11" s="17">
        <v>0.27388864826345</v>
      </c>
      <c r="AE11" s="17">
        <v>8.8590500328173102E-2</v>
      </c>
      <c r="AF11" s="17">
        <v>7.3155866895067298E-2</v>
      </c>
      <c r="AG11" s="17">
        <v>0.155313504767817</v>
      </c>
      <c r="AH11" s="17">
        <v>0.13174558286107499</v>
      </c>
      <c r="AI11" s="17">
        <v>0.23418822181618601</v>
      </c>
      <c r="AJ11" s="17">
        <v>0.18711842635922901</v>
      </c>
      <c r="AK11" s="17">
        <v>0.123672882202708</v>
      </c>
      <c r="AL11" s="17">
        <v>0.239848881987625</v>
      </c>
      <c r="AM11" s="17"/>
      <c r="AN11" s="17">
        <v>6.9188804793337597E-2</v>
      </c>
      <c r="AO11" s="17">
        <v>0.28889654737001202</v>
      </c>
      <c r="AP11" s="17"/>
      <c r="AQ11" s="17">
        <v>8.2537316634896496E-2</v>
      </c>
      <c r="AR11" s="17">
        <v>0.27663986933005202</v>
      </c>
      <c r="AS11" s="17"/>
      <c r="AT11" s="17">
        <v>0.14373349856266501</v>
      </c>
      <c r="AU11" s="17">
        <v>0.283403426366724</v>
      </c>
      <c r="AV11" s="17"/>
      <c r="AW11" s="17">
        <v>0.167852702246958</v>
      </c>
      <c r="AX11" s="17">
        <v>0.15757834128981699</v>
      </c>
      <c r="AY11" s="17"/>
      <c r="AZ11" s="17">
        <v>5.3069904724202997E-2</v>
      </c>
      <c r="BA11" s="17">
        <v>0.26975290023799597</v>
      </c>
    </row>
    <row r="12" spans="2:53" x14ac:dyDescent="0.35">
      <c r="B12" s="18" t="s">
        <v>69</v>
      </c>
      <c r="C12" s="19">
        <v>2.7442555689911299E-2</v>
      </c>
      <c r="D12" s="19">
        <v>1.97991406588084E-2</v>
      </c>
      <c r="E12" s="19">
        <v>3.5110659662843297E-2</v>
      </c>
      <c r="F12" s="19"/>
      <c r="G12" s="19">
        <v>1.6180491953308802E-2</v>
      </c>
      <c r="H12" s="19">
        <v>1.24275080609683E-2</v>
      </c>
      <c r="I12" s="19">
        <v>1.5037983404305099E-2</v>
      </c>
      <c r="J12" s="19">
        <v>2.51976425073203E-2</v>
      </c>
      <c r="K12" s="19">
        <v>6.2128131307059603E-2</v>
      </c>
      <c r="L12" s="19">
        <v>6.0449001360967897E-2</v>
      </c>
      <c r="M12" s="19"/>
      <c r="N12" s="19">
        <v>1.42532206870242E-2</v>
      </c>
      <c r="O12" s="19">
        <v>6.8564919156186205E-2</v>
      </c>
      <c r="P12" s="19">
        <v>5.4412875131621699E-2</v>
      </c>
      <c r="Q12" s="19">
        <v>4.7284607350146501E-2</v>
      </c>
      <c r="R12" s="19"/>
      <c r="S12" s="19">
        <v>2.6324386384555899E-2</v>
      </c>
      <c r="T12" s="19">
        <v>4.0709085526354098E-2</v>
      </c>
      <c r="U12" s="19">
        <v>3.0285440585447802E-2</v>
      </c>
      <c r="V12" s="19">
        <v>2.28410840779961E-2</v>
      </c>
      <c r="W12" s="19">
        <v>4.02526489210287E-2</v>
      </c>
      <c r="X12" s="19">
        <v>2.3541799180427501E-2</v>
      </c>
      <c r="Y12" s="19">
        <v>2.55887958702972E-2</v>
      </c>
      <c r="Z12" s="19">
        <v>0</v>
      </c>
      <c r="AA12" s="19">
        <v>2.03039099832075E-2</v>
      </c>
      <c r="AB12" s="19"/>
      <c r="AC12" s="19">
        <v>2.31725757616894E-2</v>
      </c>
      <c r="AD12" s="19">
        <v>2.6428275386448302E-2</v>
      </c>
      <c r="AE12" s="19">
        <v>1.1489627026370601E-2</v>
      </c>
      <c r="AF12" s="19">
        <v>8.3407325119984298E-3</v>
      </c>
      <c r="AG12" s="19">
        <v>1.6408023526381901E-2</v>
      </c>
      <c r="AH12" s="19">
        <v>0.114130394013534</v>
      </c>
      <c r="AI12" s="19">
        <v>2.06589302963971E-2</v>
      </c>
      <c r="AJ12" s="19">
        <v>9.0879343392025504E-3</v>
      </c>
      <c r="AK12" s="19">
        <v>0</v>
      </c>
      <c r="AL12" s="19">
        <v>6.52465709897437E-3</v>
      </c>
      <c r="AM12" s="19"/>
      <c r="AN12" s="19">
        <v>5.7835612156016897E-3</v>
      </c>
      <c r="AO12" s="19">
        <v>4.8827362000542697E-2</v>
      </c>
      <c r="AP12" s="19"/>
      <c r="AQ12" s="19">
        <v>1.13702584582573E-2</v>
      </c>
      <c r="AR12" s="19">
        <v>4.2248714275962398E-2</v>
      </c>
      <c r="AS12" s="19"/>
      <c r="AT12" s="19">
        <v>1.55622933389661E-2</v>
      </c>
      <c r="AU12" s="19">
        <v>8.2264395786314795E-2</v>
      </c>
      <c r="AV12" s="19"/>
      <c r="AW12" s="19">
        <v>3.6383305357359702E-2</v>
      </c>
      <c r="AX12" s="19">
        <v>1.5138980260746299E-2</v>
      </c>
      <c r="AY12" s="19"/>
      <c r="AZ12" s="19">
        <v>6.1968504230968504E-3</v>
      </c>
      <c r="BA12" s="19">
        <v>4.8185470420588697E-2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0.32507434213091402</v>
      </c>
      <c r="D9" s="17">
        <v>0.33689097405969798</v>
      </c>
      <c r="E9" s="17">
        <v>0.31265050436014902</v>
      </c>
      <c r="F9" s="17"/>
      <c r="G9" s="17">
        <v>0.461082905747766</v>
      </c>
      <c r="H9" s="17">
        <v>0.396649339802364</v>
      </c>
      <c r="I9" s="17">
        <v>0.38258817235801501</v>
      </c>
      <c r="J9" s="17">
        <v>0.29131414560826802</v>
      </c>
      <c r="K9" s="17">
        <v>0.180616198382027</v>
      </c>
      <c r="L9" s="17">
        <v>0.20864524913546001</v>
      </c>
      <c r="M9" s="17"/>
      <c r="N9" s="17">
        <v>0.33383293090514798</v>
      </c>
      <c r="O9" s="17">
        <v>0.26726618331834001</v>
      </c>
      <c r="P9" s="17">
        <v>0.34783457957583103</v>
      </c>
      <c r="Q9" s="17">
        <v>0.26763863519687697</v>
      </c>
      <c r="R9" s="17"/>
      <c r="S9" s="17">
        <v>0.398651159681221</v>
      </c>
      <c r="T9" s="17">
        <v>0.26706566317771901</v>
      </c>
      <c r="U9" s="17">
        <v>0.25771646398130099</v>
      </c>
      <c r="V9" s="17">
        <v>0.36494429190521899</v>
      </c>
      <c r="W9" s="17">
        <v>0.31246792644934501</v>
      </c>
      <c r="X9" s="17">
        <v>0.38633996813286398</v>
      </c>
      <c r="Y9" s="17">
        <v>0.27707571316818302</v>
      </c>
      <c r="Z9" s="17">
        <v>0.32713035973419902</v>
      </c>
      <c r="AA9" s="17">
        <v>0.32137048679960301</v>
      </c>
      <c r="AB9" s="17"/>
      <c r="AC9" s="17">
        <v>0.30974133955947702</v>
      </c>
      <c r="AD9" s="17">
        <v>0.235144731257419</v>
      </c>
      <c r="AE9" s="17">
        <v>0.32043847960216298</v>
      </c>
      <c r="AF9" s="17">
        <v>0.40270756441875299</v>
      </c>
      <c r="AG9" s="17">
        <v>0.41955364940230599</v>
      </c>
      <c r="AH9" s="17">
        <v>0.32488289472495802</v>
      </c>
      <c r="AI9" s="17">
        <v>0.28514386245488599</v>
      </c>
      <c r="AJ9" s="17">
        <v>0.37920529251903001</v>
      </c>
      <c r="AK9" s="17">
        <v>0.41873427334385799</v>
      </c>
      <c r="AL9" s="17">
        <v>0.29865160846948602</v>
      </c>
      <c r="AM9" s="17"/>
      <c r="AN9" s="17">
        <v>0.43400906867995498</v>
      </c>
      <c r="AO9" s="17">
        <v>0.19102835020379499</v>
      </c>
      <c r="AP9" s="17"/>
      <c r="AQ9" s="17">
        <v>0.41576260713253799</v>
      </c>
      <c r="AR9" s="17">
        <v>0.19908025921313899</v>
      </c>
      <c r="AS9" s="17"/>
      <c r="AT9" s="17">
        <v>0.33838778505410499</v>
      </c>
      <c r="AU9" s="17">
        <v>0.23394932774542701</v>
      </c>
      <c r="AV9" s="17"/>
      <c r="AW9" s="17">
        <v>0.34216911090709201</v>
      </c>
      <c r="AX9" s="17">
        <v>0.30658753177743298</v>
      </c>
      <c r="AY9" s="17"/>
      <c r="AZ9" s="17">
        <v>0.46343540314735998</v>
      </c>
      <c r="BA9" s="17">
        <v>0.189987666745603</v>
      </c>
    </row>
    <row r="10" spans="2:53" ht="72.5" x14ac:dyDescent="0.35">
      <c r="B10" s="18" t="s">
        <v>270</v>
      </c>
      <c r="C10" s="17">
        <v>0.38146499098351</v>
      </c>
      <c r="D10" s="17">
        <v>0.401706361105232</v>
      </c>
      <c r="E10" s="17">
        <v>0.36156681135743401</v>
      </c>
      <c r="F10" s="17"/>
      <c r="G10" s="17">
        <v>0.39733274536860302</v>
      </c>
      <c r="H10" s="17">
        <v>0.39851226591123701</v>
      </c>
      <c r="I10" s="17">
        <v>0.41396717858083398</v>
      </c>
      <c r="J10" s="17">
        <v>0.35507429854585898</v>
      </c>
      <c r="K10" s="17">
        <v>0.33707808891174101</v>
      </c>
      <c r="L10" s="17">
        <v>0.36958678061848699</v>
      </c>
      <c r="M10" s="17"/>
      <c r="N10" s="17">
        <v>0.39860578707578498</v>
      </c>
      <c r="O10" s="17">
        <v>0.35207105046138298</v>
      </c>
      <c r="P10" s="17">
        <v>0.31486603337447799</v>
      </c>
      <c r="Q10" s="17">
        <v>0.34652414693269901</v>
      </c>
      <c r="R10" s="17"/>
      <c r="S10" s="17">
        <v>0.36984210934116801</v>
      </c>
      <c r="T10" s="17">
        <v>0.40345461088694501</v>
      </c>
      <c r="U10" s="17">
        <v>0.39129981497633198</v>
      </c>
      <c r="V10" s="17">
        <v>0.32482740832423701</v>
      </c>
      <c r="W10" s="17">
        <v>0.43484439338094</v>
      </c>
      <c r="X10" s="17">
        <v>0.34690312589171701</v>
      </c>
      <c r="Y10" s="17">
        <v>0.38163140013156899</v>
      </c>
      <c r="Z10" s="17">
        <v>0.38058201784260198</v>
      </c>
      <c r="AA10" s="17">
        <v>0.39909405142481902</v>
      </c>
      <c r="AB10" s="17"/>
      <c r="AC10" s="17">
        <v>0.41962540699984702</v>
      </c>
      <c r="AD10" s="17">
        <v>0.36007641901360699</v>
      </c>
      <c r="AE10" s="17">
        <v>0.41439482079345602</v>
      </c>
      <c r="AF10" s="17">
        <v>0.39625798273609902</v>
      </c>
      <c r="AG10" s="17">
        <v>0.29405067904257198</v>
      </c>
      <c r="AH10" s="17">
        <v>0.33456751323104</v>
      </c>
      <c r="AI10" s="17">
        <v>0.38553840841298298</v>
      </c>
      <c r="AJ10" s="17">
        <v>0.359024575403526</v>
      </c>
      <c r="AK10" s="17">
        <v>0.441067354699129</v>
      </c>
      <c r="AL10" s="17">
        <v>0.31953051371522401</v>
      </c>
      <c r="AM10" s="17"/>
      <c r="AN10" s="17">
        <v>0.40890693939390099</v>
      </c>
      <c r="AO10" s="17">
        <v>0.339315348091353</v>
      </c>
      <c r="AP10" s="17"/>
      <c r="AQ10" s="17">
        <v>0.39514799060613898</v>
      </c>
      <c r="AR10" s="17">
        <v>0.362397487650301</v>
      </c>
      <c r="AS10" s="17"/>
      <c r="AT10" s="17">
        <v>0.39727107037805298</v>
      </c>
      <c r="AU10" s="17">
        <v>0.30259919661176099</v>
      </c>
      <c r="AV10" s="17"/>
      <c r="AW10" s="17">
        <v>0.36568456873201399</v>
      </c>
      <c r="AX10" s="17">
        <v>0.39987869152301198</v>
      </c>
      <c r="AY10" s="17"/>
      <c r="AZ10" s="17">
        <v>0.39370065095648299</v>
      </c>
      <c r="BA10" s="17">
        <v>0.369518894193332</v>
      </c>
    </row>
    <row r="11" spans="2:53" ht="72.5" x14ac:dyDescent="0.35">
      <c r="B11" s="18" t="s">
        <v>271</v>
      </c>
      <c r="C11" s="17">
        <v>0.26768325218838601</v>
      </c>
      <c r="D11" s="17">
        <v>0.240056212387801</v>
      </c>
      <c r="E11" s="17">
        <v>0.29555111640714798</v>
      </c>
      <c r="F11" s="17"/>
      <c r="G11" s="17">
        <v>0.13034397190465599</v>
      </c>
      <c r="H11" s="17">
        <v>0.18956214782936401</v>
      </c>
      <c r="I11" s="17">
        <v>0.184385492722454</v>
      </c>
      <c r="J11" s="17">
        <v>0.32992341646020001</v>
      </c>
      <c r="K11" s="17">
        <v>0.43763437326712101</v>
      </c>
      <c r="L11" s="17">
        <v>0.36352388248825401</v>
      </c>
      <c r="M11" s="17"/>
      <c r="N11" s="17">
        <v>0.25113885201556102</v>
      </c>
      <c r="O11" s="17">
        <v>0.33215709008092298</v>
      </c>
      <c r="P11" s="17">
        <v>0.29287179273840103</v>
      </c>
      <c r="Q11" s="17">
        <v>0.33855261052027802</v>
      </c>
      <c r="R11" s="17"/>
      <c r="S11" s="17">
        <v>0.21059509101167201</v>
      </c>
      <c r="T11" s="17">
        <v>0.28296775132488799</v>
      </c>
      <c r="U11" s="17">
        <v>0.32831800828582303</v>
      </c>
      <c r="V11" s="17">
        <v>0.29504923886578199</v>
      </c>
      <c r="W11" s="17">
        <v>0.21917231649326199</v>
      </c>
      <c r="X11" s="17">
        <v>0.247113674718899</v>
      </c>
      <c r="Y11" s="17">
        <v>0.31570409082995099</v>
      </c>
      <c r="Z11" s="17">
        <v>0.2922876224232</v>
      </c>
      <c r="AA11" s="17">
        <v>0.25250681749347897</v>
      </c>
      <c r="AB11" s="17"/>
      <c r="AC11" s="17">
        <v>0.25290930042542697</v>
      </c>
      <c r="AD11" s="17">
        <v>0.37582364667669399</v>
      </c>
      <c r="AE11" s="17">
        <v>0.25010415533119101</v>
      </c>
      <c r="AF11" s="17">
        <v>0.194481369839822</v>
      </c>
      <c r="AG11" s="17">
        <v>0.25727600610479301</v>
      </c>
      <c r="AH11" s="17">
        <v>0.253709150374477</v>
      </c>
      <c r="AI11" s="17">
        <v>0.30839108575089702</v>
      </c>
      <c r="AJ11" s="17">
        <v>0.250131348337855</v>
      </c>
      <c r="AK11" s="17">
        <v>0.14019837195701301</v>
      </c>
      <c r="AL11" s="17">
        <v>0.375293220423361</v>
      </c>
      <c r="AM11" s="17"/>
      <c r="AN11" s="17">
        <v>0.150634146564501</v>
      </c>
      <c r="AO11" s="17">
        <v>0.422543957924504</v>
      </c>
      <c r="AP11" s="17"/>
      <c r="AQ11" s="17">
        <v>0.17545536384441399</v>
      </c>
      <c r="AR11" s="17">
        <v>0.401933842171038</v>
      </c>
      <c r="AS11" s="17"/>
      <c r="AT11" s="17">
        <v>0.24999536011853599</v>
      </c>
      <c r="AU11" s="17">
        <v>0.385821685821573</v>
      </c>
      <c r="AV11" s="17"/>
      <c r="AW11" s="17">
        <v>0.25655800311067001</v>
      </c>
      <c r="AX11" s="17">
        <v>0.28166759640268801</v>
      </c>
      <c r="AY11" s="17"/>
      <c r="AZ11" s="17">
        <v>0.13818964308815901</v>
      </c>
      <c r="BA11" s="17">
        <v>0.39411232846524202</v>
      </c>
    </row>
    <row r="12" spans="2:53" x14ac:dyDescent="0.35">
      <c r="B12" s="18" t="s">
        <v>69</v>
      </c>
      <c r="C12" s="19">
        <v>2.57774146971896E-2</v>
      </c>
      <c r="D12" s="19">
        <v>2.1346452447268901E-2</v>
      </c>
      <c r="E12" s="19">
        <v>3.0231567875268699E-2</v>
      </c>
      <c r="F12" s="19"/>
      <c r="G12" s="19">
        <v>1.1240376978974599E-2</v>
      </c>
      <c r="H12" s="19">
        <v>1.52762464570361E-2</v>
      </c>
      <c r="I12" s="19">
        <v>1.9059156338697401E-2</v>
      </c>
      <c r="J12" s="19">
        <v>2.36881393856734E-2</v>
      </c>
      <c r="K12" s="19">
        <v>4.4671339439110801E-2</v>
      </c>
      <c r="L12" s="19">
        <v>5.8244087757798699E-2</v>
      </c>
      <c r="M12" s="19"/>
      <c r="N12" s="19">
        <v>1.6422430003505298E-2</v>
      </c>
      <c r="O12" s="19">
        <v>4.8505676139353797E-2</v>
      </c>
      <c r="P12" s="19">
        <v>4.4427594311290397E-2</v>
      </c>
      <c r="Q12" s="19">
        <v>4.7284607350146501E-2</v>
      </c>
      <c r="R12" s="19"/>
      <c r="S12" s="19">
        <v>2.0911639965938301E-2</v>
      </c>
      <c r="T12" s="19">
        <v>4.6511974610447898E-2</v>
      </c>
      <c r="U12" s="19">
        <v>2.2665712756543901E-2</v>
      </c>
      <c r="V12" s="19">
        <v>1.5179060904762599E-2</v>
      </c>
      <c r="W12" s="19">
        <v>3.3515363676452803E-2</v>
      </c>
      <c r="X12" s="19">
        <v>1.9643231256520101E-2</v>
      </c>
      <c r="Y12" s="19">
        <v>2.55887958702972E-2</v>
      </c>
      <c r="Z12" s="19">
        <v>0</v>
      </c>
      <c r="AA12" s="19">
        <v>2.7028644282099501E-2</v>
      </c>
      <c r="AB12" s="19"/>
      <c r="AC12" s="19">
        <v>1.77239530152484E-2</v>
      </c>
      <c r="AD12" s="19">
        <v>2.89552030522796E-2</v>
      </c>
      <c r="AE12" s="19">
        <v>1.50625442731904E-2</v>
      </c>
      <c r="AF12" s="19">
        <v>6.55308300532597E-3</v>
      </c>
      <c r="AG12" s="19">
        <v>2.9119665450328801E-2</v>
      </c>
      <c r="AH12" s="19">
        <v>8.6840441669525106E-2</v>
      </c>
      <c r="AI12" s="19">
        <v>2.0926643381233699E-2</v>
      </c>
      <c r="AJ12" s="19">
        <v>1.1638783739589599E-2</v>
      </c>
      <c r="AK12" s="19">
        <v>0</v>
      </c>
      <c r="AL12" s="19">
        <v>6.5246573919297297E-3</v>
      </c>
      <c r="AM12" s="19"/>
      <c r="AN12" s="19">
        <v>6.4498453616438503E-3</v>
      </c>
      <c r="AO12" s="19">
        <v>4.7112343780348599E-2</v>
      </c>
      <c r="AP12" s="19"/>
      <c r="AQ12" s="19">
        <v>1.36340384169093E-2</v>
      </c>
      <c r="AR12" s="19">
        <v>3.65884109655219E-2</v>
      </c>
      <c r="AS12" s="19"/>
      <c r="AT12" s="19">
        <v>1.43457844493059E-2</v>
      </c>
      <c r="AU12" s="19">
        <v>7.7629789821239498E-2</v>
      </c>
      <c r="AV12" s="19"/>
      <c r="AW12" s="19">
        <v>3.5588317250223801E-2</v>
      </c>
      <c r="AX12" s="19">
        <v>1.1866180296866299E-2</v>
      </c>
      <c r="AY12" s="19"/>
      <c r="AZ12" s="19">
        <v>4.6743028079982603E-3</v>
      </c>
      <c r="BA12" s="19">
        <v>4.6381110595822998E-2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277</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0.35818836749298499</v>
      </c>
      <c r="D9" s="17">
        <v>0.37204270185816801</v>
      </c>
      <c r="E9" s="17">
        <v>0.34411682617063999</v>
      </c>
      <c r="F9" s="17"/>
      <c r="G9" s="17">
        <v>0.468796990801783</v>
      </c>
      <c r="H9" s="17">
        <v>0.54233219995400805</v>
      </c>
      <c r="I9" s="17">
        <v>0.422316056914808</v>
      </c>
      <c r="J9" s="17">
        <v>0.31181231332732701</v>
      </c>
      <c r="K9" s="17">
        <v>0.12489594315901301</v>
      </c>
      <c r="L9" s="17">
        <v>0.12610556790652799</v>
      </c>
      <c r="M9" s="17"/>
      <c r="N9" s="17">
        <v>0.39044298755144902</v>
      </c>
      <c r="O9" s="17">
        <v>0.24908249173161001</v>
      </c>
      <c r="P9" s="17">
        <v>0.30287919148278197</v>
      </c>
      <c r="Q9" s="17">
        <v>0.25202872673663901</v>
      </c>
      <c r="R9" s="17"/>
      <c r="S9" s="17">
        <v>0.40994937214063198</v>
      </c>
      <c r="T9" s="17">
        <v>0.24974585322118001</v>
      </c>
      <c r="U9" s="17">
        <v>0.28761496221014399</v>
      </c>
      <c r="V9" s="17">
        <v>0.41228823076776799</v>
      </c>
      <c r="W9" s="17">
        <v>0.40184222712145801</v>
      </c>
      <c r="X9" s="17">
        <v>0.397734885121308</v>
      </c>
      <c r="Y9" s="17">
        <v>0.29810001358237098</v>
      </c>
      <c r="Z9" s="17">
        <v>0.45196397611769501</v>
      </c>
      <c r="AA9" s="17">
        <v>0.38577429179938799</v>
      </c>
      <c r="AB9" s="17"/>
      <c r="AC9" s="17">
        <v>0.29959025981564302</v>
      </c>
      <c r="AD9" s="17">
        <v>0.20472542463590901</v>
      </c>
      <c r="AE9" s="17">
        <v>0.416577758216159</v>
      </c>
      <c r="AF9" s="17">
        <v>0.49573107515088299</v>
      </c>
      <c r="AG9" s="17">
        <v>0.35738408507816199</v>
      </c>
      <c r="AH9" s="17">
        <v>0.376232957939372</v>
      </c>
      <c r="AI9" s="17">
        <v>0.286061836718777</v>
      </c>
      <c r="AJ9" s="17">
        <v>0.351460897034582</v>
      </c>
      <c r="AK9" s="17">
        <v>0.48598026693093999</v>
      </c>
      <c r="AL9" s="17">
        <v>0.285933454631355</v>
      </c>
      <c r="AM9" s="17"/>
      <c r="AN9" s="17">
        <v>0.50133360770505297</v>
      </c>
      <c r="AO9" s="17">
        <v>0.181557559661401</v>
      </c>
      <c r="AP9" s="17"/>
      <c r="AQ9" s="17">
        <v>0.47432215377813097</v>
      </c>
      <c r="AR9" s="17">
        <v>0.20049094882225399</v>
      </c>
      <c r="AS9" s="17"/>
      <c r="AT9" s="17">
        <v>0.380788336571519</v>
      </c>
      <c r="AU9" s="17">
        <v>0.235090697593375</v>
      </c>
      <c r="AV9" s="17"/>
      <c r="AW9" s="17">
        <v>0.37802870582060599</v>
      </c>
      <c r="AX9" s="17">
        <v>0.336059874881941</v>
      </c>
      <c r="AY9" s="17"/>
      <c r="AZ9" s="17">
        <v>0.55021785072976404</v>
      </c>
      <c r="BA9" s="17">
        <v>0.17070336068653599</v>
      </c>
    </row>
    <row r="10" spans="2:53" ht="72.5" x14ac:dyDescent="0.35">
      <c r="B10" s="18" t="s">
        <v>270</v>
      </c>
      <c r="C10" s="17">
        <v>0.36739784696410799</v>
      </c>
      <c r="D10" s="17">
        <v>0.39409345729592199</v>
      </c>
      <c r="E10" s="17">
        <v>0.341032771537292</v>
      </c>
      <c r="F10" s="17"/>
      <c r="G10" s="17">
        <v>0.39321263398454098</v>
      </c>
      <c r="H10" s="17">
        <v>0.30651006162567501</v>
      </c>
      <c r="I10" s="17">
        <v>0.39007475433098898</v>
      </c>
      <c r="J10" s="17">
        <v>0.37782970360097101</v>
      </c>
      <c r="K10" s="17">
        <v>0.41566936897894602</v>
      </c>
      <c r="L10" s="17">
        <v>0.31564249601456601</v>
      </c>
      <c r="M10" s="17"/>
      <c r="N10" s="17">
        <v>0.38256907745553498</v>
      </c>
      <c r="O10" s="17">
        <v>0.34714453664660699</v>
      </c>
      <c r="P10" s="17">
        <v>0.291057060333893</v>
      </c>
      <c r="Q10" s="17">
        <v>0.384781784288732</v>
      </c>
      <c r="R10" s="17"/>
      <c r="S10" s="17">
        <v>0.369842107901522</v>
      </c>
      <c r="T10" s="17">
        <v>0.44039761611033301</v>
      </c>
      <c r="U10" s="17">
        <v>0.35339464835452</v>
      </c>
      <c r="V10" s="17">
        <v>0.27733847930570799</v>
      </c>
      <c r="W10" s="17">
        <v>0.35024672440625498</v>
      </c>
      <c r="X10" s="17">
        <v>0.38026653822214901</v>
      </c>
      <c r="Y10" s="17">
        <v>0.40942070221601201</v>
      </c>
      <c r="Z10" s="17">
        <v>0.34928879332107199</v>
      </c>
      <c r="AA10" s="17">
        <v>0.33818232428998501</v>
      </c>
      <c r="AB10" s="17"/>
      <c r="AC10" s="17">
        <v>0.444596920947395</v>
      </c>
      <c r="AD10" s="17">
        <v>0.42544999051559301</v>
      </c>
      <c r="AE10" s="17">
        <v>0.36973974195261</v>
      </c>
      <c r="AF10" s="17">
        <v>0.36803449848502101</v>
      </c>
      <c r="AG10" s="17">
        <v>0.40450416891704299</v>
      </c>
      <c r="AH10" s="17">
        <v>0.28549974894168101</v>
      </c>
      <c r="AI10" s="17">
        <v>0.36512045806236498</v>
      </c>
      <c r="AJ10" s="17">
        <v>0.42520232695781501</v>
      </c>
      <c r="AK10" s="17">
        <v>0.386222376956947</v>
      </c>
      <c r="AL10" s="17">
        <v>0.34014038017402298</v>
      </c>
      <c r="AM10" s="17"/>
      <c r="AN10" s="17">
        <v>0.38301054332975099</v>
      </c>
      <c r="AO10" s="17">
        <v>0.33642734708421101</v>
      </c>
      <c r="AP10" s="17"/>
      <c r="AQ10" s="17">
        <v>0.37252401816721398</v>
      </c>
      <c r="AR10" s="17">
        <v>0.36024499953522898</v>
      </c>
      <c r="AS10" s="17"/>
      <c r="AT10" s="17">
        <v>0.38009457163909899</v>
      </c>
      <c r="AU10" s="17">
        <v>0.298020230683259</v>
      </c>
      <c r="AV10" s="17"/>
      <c r="AW10" s="17">
        <v>0.34145339132515301</v>
      </c>
      <c r="AX10" s="17">
        <v>0.39799758369645799</v>
      </c>
      <c r="AY10" s="17"/>
      <c r="AZ10" s="17">
        <v>0.35801047827582999</v>
      </c>
      <c r="BA10" s="17">
        <v>0.376563058746958</v>
      </c>
    </row>
    <row r="11" spans="2:53" ht="72.5" x14ac:dyDescent="0.35">
      <c r="B11" s="18" t="s">
        <v>271</v>
      </c>
      <c r="C11" s="17">
        <v>0.24599797261397999</v>
      </c>
      <c r="D11" s="17">
        <v>0.20484979783096199</v>
      </c>
      <c r="E11" s="17">
        <v>0.287007254767149</v>
      </c>
      <c r="F11" s="17"/>
      <c r="G11" s="17">
        <v>0.12674999823470101</v>
      </c>
      <c r="H11" s="17">
        <v>0.13985572230478399</v>
      </c>
      <c r="I11" s="17">
        <v>0.16824748275492901</v>
      </c>
      <c r="J11" s="17">
        <v>0.28151627829819398</v>
      </c>
      <c r="K11" s="17">
        <v>0.41105851791794201</v>
      </c>
      <c r="L11" s="17">
        <v>0.47775447796639697</v>
      </c>
      <c r="M11" s="17"/>
      <c r="N11" s="17">
        <v>0.20915655798472499</v>
      </c>
      <c r="O11" s="17">
        <v>0.34537503097220001</v>
      </c>
      <c r="P11" s="17">
        <v>0.35673176789324601</v>
      </c>
      <c r="Q11" s="17">
        <v>0.31590488162448199</v>
      </c>
      <c r="R11" s="17"/>
      <c r="S11" s="17">
        <v>0.200894234396196</v>
      </c>
      <c r="T11" s="17">
        <v>0.27384307115812501</v>
      </c>
      <c r="U11" s="17">
        <v>0.33632467667879301</v>
      </c>
      <c r="V11" s="17">
        <v>0.28196692322858802</v>
      </c>
      <c r="W11" s="17">
        <v>0.20322389742239899</v>
      </c>
      <c r="X11" s="17">
        <v>0.19845677735551501</v>
      </c>
      <c r="Y11" s="17">
        <v>0.25841538047953899</v>
      </c>
      <c r="Z11" s="17">
        <v>0.18995171913792899</v>
      </c>
      <c r="AA11" s="17">
        <v>0.24565237259539399</v>
      </c>
      <c r="AB11" s="17"/>
      <c r="AC11" s="17">
        <v>0.24025382474436799</v>
      </c>
      <c r="AD11" s="17">
        <v>0.34339630946205002</v>
      </c>
      <c r="AE11" s="17">
        <v>0.20123700945008999</v>
      </c>
      <c r="AF11" s="17">
        <v>0.124064264569096</v>
      </c>
      <c r="AG11" s="17">
        <v>0.15381967957496701</v>
      </c>
      <c r="AH11" s="17">
        <v>0.25142685144942201</v>
      </c>
      <c r="AI11" s="17">
        <v>0.31984697009787599</v>
      </c>
      <c r="AJ11" s="17">
        <v>0.22333677600760299</v>
      </c>
      <c r="AK11" s="17">
        <v>0.103879053903543</v>
      </c>
      <c r="AL11" s="17">
        <v>0.35772302935602801</v>
      </c>
      <c r="AM11" s="17"/>
      <c r="AN11" s="17">
        <v>0.106473402205886</v>
      </c>
      <c r="AO11" s="17">
        <v>0.43356654846718301</v>
      </c>
      <c r="AP11" s="17"/>
      <c r="AQ11" s="17">
        <v>0.13688279714805099</v>
      </c>
      <c r="AR11" s="17">
        <v>0.402850791360856</v>
      </c>
      <c r="AS11" s="17"/>
      <c r="AT11" s="17">
        <v>0.222439607122245</v>
      </c>
      <c r="AU11" s="17">
        <v>0.38445182257899602</v>
      </c>
      <c r="AV11" s="17"/>
      <c r="AW11" s="17">
        <v>0.24524326256973999</v>
      </c>
      <c r="AX11" s="17">
        <v>0.247308521226935</v>
      </c>
      <c r="AY11" s="17"/>
      <c r="AZ11" s="17">
        <v>8.2620012082793501E-2</v>
      </c>
      <c r="BA11" s="17">
        <v>0.405509509727499</v>
      </c>
    </row>
    <row r="12" spans="2:53" x14ac:dyDescent="0.35">
      <c r="B12" s="18" t="s">
        <v>69</v>
      </c>
      <c r="C12" s="19">
        <v>2.8415812928927E-2</v>
      </c>
      <c r="D12" s="19">
        <v>2.9014043014948501E-2</v>
      </c>
      <c r="E12" s="19">
        <v>2.7843147524919499E-2</v>
      </c>
      <c r="F12" s="19"/>
      <c r="G12" s="19">
        <v>1.1240376978974599E-2</v>
      </c>
      <c r="H12" s="19">
        <v>1.13020161155328E-2</v>
      </c>
      <c r="I12" s="19">
        <v>1.93617059992739E-2</v>
      </c>
      <c r="J12" s="19">
        <v>2.8841704773508201E-2</v>
      </c>
      <c r="K12" s="19">
        <v>4.8376169944099302E-2</v>
      </c>
      <c r="L12" s="19">
        <v>8.0497458112509301E-2</v>
      </c>
      <c r="M12" s="19"/>
      <c r="N12" s="19">
        <v>1.7831377008290902E-2</v>
      </c>
      <c r="O12" s="19">
        <v>5.8397940649582702E-2</v>
      </c>
      <c r="P12" s="19">
        <v>4.9331980290078799E-2</v>
      </c>
      <c r="Q12" s="19">
        <v>4.7284607350146501E-2</v>
      </c>
      <c r="R12" s="19"/>
      <c r="S12" s="19">
        <v>1.9314285561649599E-2</v>
      </c>
      <c r="T12" s="19">
        <v>3.6013459510362299E-2</v>
      </c>
      <c r="U12" s="19">
        <v>2.2665712756543901E-2</v>
      </c>
      <c r="V12" s="19">
        <v>2.8406366697935601E-2</v>
      </c>
      <c r="W12" s="19">
        <v>4.4687151049887103E-2</v>
      </c>
      <c r="X12" s="19">
        <v>2.3541799301027299E-2</v>
      </c>
      <c r="Y12" s="19">
        <v>3.4063903722078799E-2</v>
      </c>
      <c r="Z12" s="19">
        <v>8.7955114233041407E-3</v>
      </c>
      <c r="AA12" s="19">
        <v>3.03910113152333E-2</v>
      </c>
      <c r="AB12" s="19"/>
      <c r="AC12" s="19">
        <v>1.5558994492594701E-2</v>
      </c>
      <c r="AD12" s="19">
        <v>2.6428275386448302E-2</v>
      </c>
      <c r="AE12" s="19">
        <v>1.24454903811411E-2</v>
      </c>
      <c r="AF12" s="19">
        <v>1.21701617949996E-2</v>
      </c>
      <c r="AG12" s="19">
        <v>8.4292066429827298E-2</v>
      </c>
      <c r="AH12" s="19">
        <v>8.6840441669525106E-2</v>
      </c>
      <c r="AI12" s="19">
        <v>2.8970735120981701E-2</v>
      </c>
      <c r="AJ12" s="19">
        <v>0</v>
      </c>
      <c r="AK12" s="19">
        <v>2.3918302208569098E-2</v>
      </c>
      <c r="AL12" s="19">
        <v>1.6203135838594101E-2</v>
      </c>
      <c r="AM12" s="19"/>
      <c r="AN12" s="19">
        <v>9.1824467593103198E-3</v>
      </c>
      <c r="AO12" s="19">
        <v>4.8448544787204902E-2</v>
      </c>
      <c r="AP12" s="19"/>
      <c r="AQ12" s="19">
        <v>1.6271030906604401E-2</v>
      </c>
      <c r="AR12" s="19">
        <v>3.6413260281660802E-2</v>
      </c>
      <c r="AS12" s="19"/>
      <c r="AT12" s="19">
        <v>1.6677484667137601E-2</v>
      </c>
      <c r="AU12" s="19">
        <v>8.2437249144370506E-2</v>
      </c>
      <c r="AV12" s="19"/>
      <c r="AW12" s="19">
        <v>3.5274640284501203E-2</v>
      </c>
      <c r="AX12" s="19">
        <v>1.8634020194665799E-2</v>
      </c>
      <c r="AY12" s="19"/>
      <c r="AZ12" s="19">
        <v>9.1516589116129293E-3</v>
      </c>
      <c r="BA12" s="19">
        <v>4.7224070839006503E-2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278</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0.32786860612386298</v>
      </c>
      <c r="D9" s="17">
        <v>0.33978130961387698</v>
      </c>
      <c r="E9" s="17">
        <v>0.31625087427621301</v>
      </c>
      <c r="F9" s="17"/>
      <c r="G9" s="17">
        <v>0.421161233227973</v>
      </c>
      <c r="H9" s="17">
        <v>0.48791340424997598</v>
      </c>
      <c r="I9" s="17">
        <v>0.37532918258546599</v>
      </c>
      <c r="J9" s="17">
        <v>0.288516674883394</v>
      </c>
      <c r="K9" s="17">
        <v>0.13661627994527101</v>
      </c>
      <c r="L9" s="17">
        <v>0.132455344417655</v>
      </c>
      <c r="M9" s="17"/>
      <c r="N9" s="17">
        <v>0.349501872617065</v>
      </c>
      <c r="O9" s="17">
        <v>0.24944668205277001</v>
      </c>
      <c r="P9" s="17">
        <v>0.28938239827844398</v>
      </c>
      <c r="Q9" s="17">
        <v>0.27382882688187699</v>
      </c>
      <c r="R9" s="17"/>
      <c r="S9" s="17">
        <v>0.37679287720299098</v>
      </c>
      <c r="T9" s="17">
        <v>0.285182286659105</v>
      </c>
      <c r="U9" s="17">
        <v>0.24488793340728099</v>
      </c>
      <c r="V9" s="17">
        <v>0.36465431337016402</v>
      </c>
      <c r="W9" s="17">
        <v>0.34598328869813699</v>
      </c>
      <c r="X9" s="17">
        <v>0.39383632614562197</v>
      </c>
      <c r="Y9" s="17">
        <v>0.279276222759063</v>
      </c>
      <c r="Z9" s="17">
        <v>0.42489885140269601</v>
      </c>
      <c r="AA9" s="17">
        <v>0.289363143664783</v>
      </c>
      <c r="AB9" s="17"/>
      <c r="AC9" s="17">
        <v>0.30211695691156099</v>
      </c>
      <c r="AD9" s="17">
        <v>0.259604811664229</v>
      </c>
      <c r="AE9" s="17">
        <v>0.36966599717335502</v>
      </c>
      <c r="AF9" s="17">
        <v>0.37838459341921599</v>
      </c>
      <c r="AG9" s="17">
        <v>0.43717538692820102</v>
      </c>
      <c r="AH9" s="17">
        <v>0.33559826130759501</v>
      </c>
      <c r="AI9" s="17">
        <v>0.29231752583399401</v>
      </c>
      <c r="AJ9" s="17">
        <v>0.36116763151993803</v>
      </c>
      <c r="AK9" s="17">
        <v>0.26878891242430702</v>
      </c>
      <c r="AL9" s="17">
        <v>0.25407773798681799</v>
      </c>
      <c r="AM9" s="17"/>
      <c r="AN9" s="17">
        <v>0.448373157702467</v>
      </c>
      <c r="AO9" s="17">
        <v>0.17631451720045499</v>
      </c>
      <c r="AP9" s="17"/>
      <c r="AQ9" s="17">
        <v>0.41864313713534901</v>
      </c>
      <c r="AR9" s="17">
        <v>0.20605225754797099</v>
      </c>
      <c r="AS9" s="17"/>
      <c r="AT9" s="17">
        <v>0.34751831529960198</v>
      </c>
      <c r="AU9" s="17">
        <v>0.21657721765049501</v>
      </c>
      <c r="AV9" s="17"/>
      <c r="AW9" s="17">
        <v>0.34115896445659299</v>
      </c>
      <c r="AX9" s="17">
        <v>0.31345147925070399</v>
      </c>
      <c r="AY9" s="17"/>
      <c r="AZ9" s="17">
        <v>0.47507238959744003</v>
      </c>
      <c r="BA9" s="17">
        <v>0.18414847585381999</v>
      </c>
    </row>
    <row r="10" spans="2:53" ht="72.5" x14ac:dyDescent="0.35">
      <c r="B10" s="18" t="s">
        <v>270</v>
      </c>
      <c r="C10" s="17">
        <v>0.431439057271435</v>
      </c>
      <c r="D10" s="17">
        <v>0.440579674911528</v>
      </c>
      <c r="E10" s="17">
        <v>0.421786926206136</v>
      </c>
      <c r="F10" s="17"/>
      <c r="G10" s="17">
        <v>0.449716677050084</v>
      </c>
      <c r="H10" s="17">
        <v>0.383918003193644</v>
      </c>
      <c r="I10" s="17">
        <v>0.461245686302304</v>
      </c>
      <c r="J10" s="17">
        <v>0.44181020316741199</v>
      </c>
      <c r="K10" s="17">
        <v>0.411627030991847</v>
      </c>
      <c r="L10" s="17">
        <v>0.45583226176091302</v>
      </c>
      <c r="M10" s="17"/>
      <c r="N10" s="17">
        <v>0.45043937626554198</v>
      </c>
      <c r="O10" s="17">
        <v>0.37639342264636799</v>
      </c>
      <c r="P10" s="17">
        <v>0.366028642667097</v>
      </c>
      <c r="Q10" s="17">
        <v>0.43323747295638199</v>
      </c>
      <c r="R10" s="17"/>
      <c r="S10" s="17">
        <v>0.44355048810846998</v>
      </c>
      <c r="T10" s="17">
        <v>0.44097463773461598</v>
      </c>
      <c r="U10" s="17">
        <v>0.45688603128680999</v>
      </c>
      <c r="V10" s="17">
        <v>0.39710917546811503</v>
      </c>
      <c r="W10" s="17">
        <v>0.39953944321160501</v>
      </c>
      <c r="X10" s="17">
        <v>0.39008814901449901</v>
      </c>
      <c r="Y10" s="17">
        <v>0.454160226265508</v>
      </c>
      <c r="Z10" s="17">
        <v>0.40274045230598299</v>
      </c>
      <c r="AA10" s="17">
        <v>0.46188152964062001</v>
      </c>
      <c r="AB10" s="17"/>
      <c r="AC10" s="17">
        <v>0.48878992103597302</v>
      </c>
      <c r="AD10" s="17">
        <v>0.41596804860027298</v>
      </c>
      <c r="AE10" s="17">
        <v>0.43039699446208501</v>
      </c>
      <c r="AF10" s="17">
        <v>0.48678062066843902</v>
      </c>
      <c r="AG10" s="17">
        <v>0.361983419998817</v>
      </c>
      <c r="AH10" s="17">
        <v>0.41538146864389602</v>
      </c>
      <c r="AI10" s="17">
        <v>0.42981629993033599</v>
      </c>
      <c r="AJ10" s="17">
        <v>0.42125220604783198</v>
      </c>
      <c r="AK10" s="17">
        <v>0.55665645668435504</v>
      </c>
      <c r="AL10" s="17">
        <v>0.39613209274651001</v>
      </c>
      <c r="AM10" s="17"/>
      <c r="AN10" s="17">
        <v>0.449207472864246</v>
      </c>
      <c r="AO10" s="17">
        <v>0.402620462965809</v>
      </c>
      <c r="AP10" s="17"/>
      <c r="AQ10" s="17">
        <v>0.44563720618205699</v>
      </c>
      <c r="AR10" s="17">
        <v>0.41842717047111899</v>
      </c>
      <c r="AS10" s="17"/>
      <c r="AT10" s="17">
        <v>0.44900338870398299</v>
      </c>
      <c r="AU10" s="17">
        <v>0.34471576993365799</v>
      </c>
      <c r="AV10" s="17"/>
      <c r="AW10" s="17">
        <v>0.40863627345405901</v>
      </c>
      <c r="AX10" s="17">
        <v>0.45797453750502098</v>
      </c>
      <c r="AY10" s="17"/>
      <c r="AZ10" s="17">
        <v>0.42293276120359302</v>
      </c>
      <c r="BA10" s="17">
        <v>0.43974404747031398</v>
      </c>
    </row>
    <row r="11" spans="2:53" ht="72.5" x14ac:dyDescent="0.35">
      <c r="B11" s="18" t="s">
        <v>271</v>
      </c>
      <c r="C11" s="17">
        <v>0.20959057657021299</v>
      </c>
      <c r="D11" s="17">
        <v>0.19142438658534899</v>
      </c>
      <c r="E11" s="17">
        <v>0.227945327264654</v>
      </c>
      <c r="F11" s="17"/>
      <c r="G11" s="17">
        <v>9.9513736517201704E-2</v>
      </c>
      <c r="H11" s="17">
        <v>0.11228924986544001</v>
      </c>
      <c r="I11" s="17">
        <v>0.14206915487598501</v>
      </c>
      <c r="J11" s="17">
        <v>0.24197180853964001</v>
      </c>
      <c r="K11" s="17">
        <v>0.39969554651751199</v>
      </c>
      <c r="L11" s="17">
        <v>0.332406194306752</v>
      </c>
      <c r="M11" s="17"/>
      <c r="N11" s="17">
        <v>0.18289638859297899</v>
      </c>
      <c r="O11" s="17">
        <v>0.300299538106927</v>
      </c>
      <c r="P11" s="17">
        <v>0.28756761574594703</v>
      </c>
      <c r="Q11" s="17">
        <v>0.229274990732837</v>
      </c>
      <c r="R11" s="17"/>
      <c r="S11" s="17">
        <v>0.15880432595391999</v>
      </c>
      <c r="T11" s="17">
        <v>0.228527221013961</v>
      </c>
      <c r="U11" s="17">
        <v>0.25289460889655202</v>
      </c>
      <c r="V11" s="17">
        <v>0.211781896016802</v>
      </c>
      <c r="W11" s="17">
        <v>0.214224619169229</v>
      </c>
      <c r="X11" s="17">
        <v>0.18848476869741601</v>
      </c>
      <c r="Y11" s="17">
        <v>0.22606158272405799</v>
      </c>
      <c r="Z11" s="17">
        <v>0.158997784747964</v>
      </c>
      <c r="AA11" s="17">
        <v>0.23355982073999301</v>
      </c>
      <c r="AB11" s="17"/>
      <c r="AC11" s="17">
        <v>0.17577551313231299</v>
      </c>
      <c r="AD11" s="17">
        <v>0.30695719126505799</v>
      </c>
      <c r="AE11" s="17">
        <v>0.185061082213443</v>
      </c>
      <c r="AF11" s="17">
        <v>0.11896954563830001</v>
      </c>
      <c r="AG11" s="17">
        <v>0.15624209547012299</v>
      </c>
      <c r="AH11" s="17">
        <v>0.197304119182906</v>
      </c>
      <c r="AI11" s="17">
        <v>0.25588105057813598</v>
      </c>
      <c r="AJ11" s="17">
        <v>0.20594137869264001</v>
      </c>
      <c r="AK11" s="17">
        <v>0.17455463089133799</v>
      </c>
      <c r="AL11" s="17">
        <v>0.29726951003982599</v>
      </c>
      <c r="AM11" s="17"/>
      <c r="AN11" s="17">
        <v>9.2917826435661696E-2</v>
      </c>
      <c r="AO11" s="17">
        <v>0.36809223264426399</v>
      </c>
      <c r="AP11" s="17"/>
      <c r="AQ11" s="17">
        <v>0.117452355506213</v>
      </c>
      <c r="AR11" s="17">
        <v>0.33418934974733799</v>
      </c>
      <c r="AS11" s="17"/>
      <c r="AT11" s="17">
        <v>0.18393815638143801</v>
      </c>
      <c r="AU11" s="17">
        <v>0.35156361366945599</v>
      </c>
      <c r="AV11" s="17"/>
      <c r="AW11" s="17">
        <v>0.21314663020493499</v>
      </c>
      <c r="AX11" s="17">
        <v>0.206691081999441</v>
      </c>
      <c r="AY11" s="17"/>
      <c r="AZ11" s="17">
        <v>9.4609867122500094E-2</v>
      </c>
      <c r="BA11" s="17">
        <v>0.321850208424944</v>
      </c>
    </row>
    <row r="12" spans="2:53" x14ac:dyDescent="0.35">
      <c r="B12" s="18" t="s">
        <v>69</v>
      </c>
      <c r="C12" s="19">
        <v>3.1101760034488699E-2</v>
      </c>
      <c r="D12" s="19">
        <v>2.82146288892462E-2</v>
      </c>
      <c r="E12" s="19">
        <v>3.4016872252996697E-2</v>
      </c>
      <c r="F12" s="19"/>
      <c r="G12" s="19">
        <v>2.9608353204741401E-2</v>
      </c>
      <c r="H12" s="19">
        <v>1.58793426909399E-2</v>
      </c>
      <c r="I12" s="19">
        <v>2.13559762362447E-2</v>
      </c>
      <c r="J12" s="19">
        <v>2.7701313409554E-2</v>
      </c>
      <c r="K12" s="19">
        <v>5.2061142545370802E-2</v>
      </c>
      <c r="L12" s="19">
        <v>7.9306199514679293E-2</v>
      </c>
      <c r="M12" s="19"/>
      <c r="N12" s="19">
        <v>1.7162362524413902E-2</v>
      </c>
      <c r="O12" s="19">
        <v>7.3860357193935494E-2</v>
      </c>
      <c r="P12" s="19">
        <v>5.7021343308512502E-2</v>
      </c>
      <c r="Q12" s="19">
        <v>6.3658709428903906E-2</v>
      </c>
      <c r="R12" s="19"/>
      <c r="S12" s="19">
        <v>2.0852308734619001E-2</v>
      </c>
      <c r="T12" s="19">
        <v>4.53158545923181E-2</v>
      </c>
      <c r="U12" s="19">
        <v>4.5331426409357403E-2</v>
      </c>
      <c r="V12" s="19">
        <v>2.64546151449188E-2</v>
      </c>
      <c r="W12" s="19">
        <v>4.02526489210287E-2</v>
      </c>
      <c r="X12" s="19">
        <v>2.75907561424629E-2</v>
      </c>
      <c r="Y12" s="19">
        <v>4.0501968251370798E-2</v>
      </c>
      <c r="Z12" s="19">
        <v>1.3362911543357199E-2</v>
      </c>
      <c r="AA12" s="19">
        <v>1.51955059546037E-2</v>
      </c>
      <c r="AB12" s="19"/>
      <c r="AC12" s="19">
        <v>3.3317608920153202E-2</v>
      </c>
      <c r="AD12" s="19">
        <v>1.7469948470440599E-2</v>
      </c>
      <c r="AE12" s="19">
        <v>1.48759261511159E-2</v>
      </c>
      <c r="AF12" s="19">
        <v>1.5865240274045501E-2</v>
      </c>
      <c r="AG12" s="19">
        <v>4.4599097602859197E-2</v>
      </c>
      <c r="AH12" s="19">
        <v>5.17161508656028E-2</v>
      </c>
      <c r="AI12" s="19">
        <v>2.1985123657534501E-2</v>
      </c>
      <c r="AJ12" s="19">
        <v>1.1638783739589599E-2</v>
      </c>
      <c r="AK12" s="19">
        <v>0</v>
      </c>
      <c r="AL12" s="19">
        <v>5.2520659226847101E-2</v>
      </c>
      <c r="AM12" s="19"/>
      <c r="AN12" s="19">
        <v>9.5015429976257702E-3</v>
      </c>
      <c r="AO12" s="19">
        <v>5.2972787189472299E-2</v>
      </c>
      <c r="AP12" s="19"/>
      <c r="AQ12" s="19">
        <v>1.82673011763811E-2</v>
      </c>
      <c r="AR12" s="19">
        <v>4.1331222233571101E-2</v>
      </c>
      <c r="AS12" s="19"/>
      <c r="AT12" s="19">
        <v>1.95401396149762E-2</v>
      </c>
      <c r="AU12" s="19">
        <v>8.7143398746391196E-2</v>
      </c>
      <c r="AV12" s="19"/>
      <c r="AW12" s="19">
        <v>3.7058131884412697E-2</v>
      </c>
      <c r="AX12" s="19">
        <v>2.1882901244833702E-2</v>
      </c>
      <c r="AY12" s="19"/>
      <c r="AZ12" s="19">
        <v>7.3849820764669404E-3</v>
      </c>
      <c r="BA12" s="19">
        <v>5.4257268250922502E-2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279</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0.46952918159663898</v>
      </c>
      <c r="D9" s="17">
        <v>0.49082132905670101</v>
      </c>
      <c r="E9" s="17">
        <v>0.44775978920983101</v>
      </c>
      <c r="F9" s="17"/>
      <c r="G9" s="17">
        <v>0.52227927858027701</v>
      </c>
      <c r="H9" s="17">
        <v>0.60857446722807196</v>
      </c>
      <c r="I9" s="17">
        <v>0.52359943421092203</v>
      </c>
      <c r="J9" s="17">
        <v>0.44393539314355901</v>
      </c>
      <c r="K9" s="17">
        <v>0.297226063733943</v>
      </c>
      <c r="L9" s="17">
        <v>0.25854901093951799</v>
      </c>
      <c r="M9" s="17"/>
      <c r="N9" s="17">
        <v>0.51331991685700196</v>
      </c>
      <c r="O9" s="17">
        <v>0.31589045558389001</v>
      </c>
      <c r="P9" s="17">
        <v>0.40796763678943798</v>
      </c>
      <c r="Q9" s="17">
        <v>0.30342349709122401</v>
      </c>
      <c r="R9" s="17"/>
      <c r="S9" s="17">
        <v>0.54719134682141601</v>
      </c>
      <c r="T9" s="17">
        <v>0.44815136119051202</v>
      </c>
      <c r="U9" s="17">
        <v>0.39631514699128001</v>
      </c>
      <c r="V9" s="17">
        <v>0.48941035127652799</v>
      </c>
      <c r="W9" s="17">
        <v>0.51534969347691695</v>
      </c>
      <c r="X9" s="17">
        <v>0.47053515523167599</v>
      </c>
      <c r="Y9" s="17">
        <v>0.39638110164006901</v>
      </c>
      <c r="Z9" s="17">
        <v>0.49069554828837098</v>
      </c>
      <c r="AA9" s="17">
        <v>0.45515679193296599</v>
      </c>
      <c r="AB9" s="17"/>
      <c r="AC9" s="17">
        <v>0.50167031929683203</v>
      </c>
      <c r="AD9" s="17">
        <v>0.32931568074940798</v>
      </c>
      <c r="AE9" s="17">
        <v>0.466532114614916</v>
      </c>
      <c r="AF9" s="17">
        <v>0.51283508036650005</v>
      </c>
      <c r="AG9" s="17">
        <v>0.54080026147156601</v>
      </c>
      <c r="AH9" s="17">
        <v>0.51671050225897897</v>
      </c>
      <c r="AI9" s="17">
        <v>0.44694796870286302</v>
      </c>
      <c r="AJ9" s="17">
        <v>0.52624212461864595</v>
      </c>
      <c r="AK9" s="17">
        <v>0.66867351806432196</v>
      </c>
      <c r="AL9" s="17">
        <v>0.38024638392740101</v>
      </c>
      <c r="AM9" s="17"/>
      <c r="AN9" s="17">
        <v>0.60939539089541195</v>
      </c>
      <c r="AO9" s="17">
        <v>0.29526251787596802</v>
      </c>
      <c r="AP9" s="17"/>
      <c r="AQ9" s="17">
        <v>0.57061511820604505</v>
      </c>
      <c r="AR9" s="17">
        <v>0.33633929213043001</v>
      </c>
      <c r="AS9" s="17"/>
      <c r="AT9" s="17">
        <v>0.49534301177877199</v>
      </c>
      <c r="AU9" s="17">
        <v>0.324825505047662</v>
      </c>
      <c r="AV9" s="17"/>
      <c r="AW9" s="17">
        <v>0.46623502891701901</v>
      </c>
      <c r="AX9" s="17">
        <v>0.47609288645060199</v>
      </c>
      <c r="AY9" s="17"/>
      <c r="AZ9" s="17">
        <v>0.62430190945465602</v>
      </c>
      <c r="BA9" s="17">
        <v>0.31841922990170402</v>
      </c>
    </row>
    <row r="10" spans="2:53" ht="72.5" x14ac:dyDescent="0.35">
      <c r="B10" s="18" t="s">
        <v>270</v>
      </c>
      <c r="C10" s="17">
        <v>0.36601970288423902</v>
      </c>
      <c r="D10" s="17">
        <v>0.37352617127585502</v>
      </c>
      <c r="E10" s="17">
        <v>0.35884252921472098</v>
      </c>
      <c r="F10" s="17"/>
      <c r="G10" s="17">
        <v>0.38279042175514999</v>
      </c>
      <c r="H10" s="17">
        <v>0.29725085563014803</v>
      </c>
      <c r="I10" s="17">
        <v>0.37314815284762798</v>
      </c>
      <c r="J10" s="17">
        <v>0.36035761546256301</v>
      </c>
      <c r="K10" s="17">
        <v>0.40257285551990002</v>
      </c>
      <c r="L10" s="17">
        <v>0.469512748502729</v>
      </c>
      <c r="M10" s="17"/>
      <c r="N10" s="17">
        <v>0.36182798842914898</v>
      </c>
      <c r="O10" s="17">
        <v>0.42497310350739698</v>
      </c>
      <c r="P10" s="17">
        <v>0.325054902593508</v>
      </c>
      <c r="Q10" s="17">
        <v>0.39718238715356402</v>
      </c>
      <c r="R10" s="17"/>
      <c r="S10" s="17">
        <v>0.33896298452396401</v>
      </c>
      <c r="T10" s="17">
        <v>0.371870206088874</v>
      </c>
      <c r="U10" s="17">
        <v>0.37123850295091698</v>
      </c>
      <c r="V10" s="17">
        <v>0.34781347481986502</v>
      </c>
      <c r="W10" s="17">
        <v>0.34598328866601502</v>
      </c>
      <c r="X10" s="17">
        <v>0.395860803930212</v>
      </c>
      <c r="Y10" s="17">
        <v>0.40298263833150499</v>
      </c>
      <c r="Z10" s="17">
        <v>0.34117186216089601</v>
      </c>
      <c r="AA10" s="17">
        <v>0.37555748671205202</v>
      </c>
      <c r="AB10" s="17"/>
      <c r="AC10" s="17">
        <v>0.38158561584384998</v>
      </c>
      <c r="AD10" s="17">
        <v>0.42579758159858699</v>
      </c>
      <c r="AE10" s="17">
        <v>0.40784417574023701</v>
      </c>
      <c r="AF10" s="17">
        <v>0.40086601382158898</v>
      </c>
      <c r="AG10" s="17">
        <v>0.28531732028583501</v>
      </c>
      <c r="AH10" s="17">
        <v>0.34077544982067598</v>
      </c>
      <c r="AI10" s="17">
        <v>0.35863509874354099</v>
      </c>
      <c r="AJ10" s="17">
        <v>0.30391614095097502</v>
      </c>
      <c r="AK10" s="17">
        <v>0.27948522952229699</v>
      </c>
      <c r="AL10" s="17">
        <v>0.386150949552718</v>
      </c>
      <c r="AM10" s="17"/>
      <c r="AN10" s="17">
        <v>0.33281437131330699</v>
      </c>
      <c r="AO10" s="17">
        <v>0.40418079812311303</v>
      </c>
      <c r="AP10" s="17"/>
      <c r="AQ10" s="17">
        <v>0.343001115466193</v>
      </c>
      <c r="AR10" s="17">
        <v>0.39982064794474198</v>
      </c>
      <c r="AS10" s="17"/>
      <c r="AT10" s="17">
        <v>0.36980507914236599</v>
      </c>
      <c r="AU10" s="17">
        <v>0.35496819938082802</v>
      </c>
      <c r="AV10" s="17"/>
      <c r="AW10" s="17">
        <v>0.35260406056522098</v>
      </c>
      <c r="AX10" s="17">
        <v>0.38023275217963898</v>
      </c>
      <c r="AY10" s="17"/>
      <c r="AZ10" s="17">
        <v>0.319064843911045</v>
      </c>
      <c r="BA10" s="17">
        <v>0.41186335098347598</v>
      </c>
    </row>
    <row r="11" spans="2:53" ht="72.5" x14ac:dyDescent="0.35">
      <c r="B11" s="18" t="s">
        <v>271</v>
      </c>
      <c r="C11" s="17">
        <v>0.13764682869103501</v>
      </c>
      <c r="D11" s="17">
        <v>0.115221648009636</v>
      </c>
      <c r="E11" s="17">
        <v>0.16019584484153601</v>
      </c>
      <c r="F11" s="17"/>
      <c r="G11" s="17">
        <v>6.9982481463378599E-2</v>
      </c>
      <c r="H11" s="17">
        <v>7.4024526020686696E-2</v>
      </c>
      <c r="I11" s="17">
        <v>8.9186895882632802E-2</v>
      </c>
      <c r="J11" s="17">
        <v>0.17160746099787799</v>
      </c>
      <c r="K11" s="17">
        <v>0.25675346567430302</v>
      </c>
      <c r="L11" s="17">
        <v>0.203738155508494</v>
      </c>
      <c r="M11" s="17"/>
      <c r="N11" s="17">
        <v>0.11082324583700701</v>
      </c>
      <c r="O11" s="17">
        <v>0.18932941754233901</v>
      </c>
      <c r="P11" s="17">
        <v>0.22381419371733399</v>
      </c>
      <c r="Q11" s="17">
        <v>0.23533824875204001</v>
      </c>
      <c r="R11" s="17"/>
      <c r="S11" s="17">
        <v>8.6722605120377896E-2</v>
      </c>
      <c r="T11" s="17">
        <v>0.139269348748913</v>
      </c>
      <c r="U11" s="17">
        <v>0.197145580121597</v>
      </c>
      <c r="V11" s="17">
        <v>0.147597112820677</v>
      </c>
      <c r="W11" s="17">
        <v>0.102848871064898</v>
      </c>
      <c r="X11" s="17">
        <v>0.10803776199784</v>
      </c>
      <c r="Y11" s="17">
        <v>0.175047464158129</v>
      </c>
      <c r="Z11" s="17">
        <v>0.16813258955073301</v>
      </c>
      <c r="AA11" s="17">
        <v>0.15072784828970401</v>
      </c>
      <c r="AB11" s="17"/>
      <c r="AC11" s="17">
        <v>9.3499673583885806E-2</v>
      </c>
      <c r="AD11" s="17">
        <v>0.22741678918156499</v>
      </c>
      <c r="AE11" s="17">
        <v>0.10071445044117799</v>
      </c>
      <c r="AF11" s="17">
        <v>7.7986909046478994E-2</v>
      </c>
      <c r="AG11" s="17">
        <v>0.12835472993743399</v>
      </c>
      <c r="AH11" s="17">
        <v>7.8139222678516404E-2</v>
      </c>
      <c r="AI11" s="17">
        <v>0.17413680927261799</v>
      </c>
      <c r="AJ11" s="17">
        <v>0.149507176803169</v>
      </c>
      <c r="AK11" s="17">
        <v>5.1841252413380598E-2</v>
      </c>
      <c r="AL11" s="17">
        <v>0.21953661595846799</v>
      </c>
      <c r="AM11" s="17"/>
      <c r="AN11" s="17">
        <v>5.19260722686865E-2</v>
      </c>
      <c r="AO11" s="17">
        <v>0.250177628238831</v>
      </c>
      <c r="AP11" s="17"/>
      <c r="AQ11" s="17">
        <v>7.1527290793336695E-2</v>
      </c>
      <c r="AR11" s="17">
        <v>0.22541894764393799</v>
      </c>
      <c r="AS11" s="17"/>
      <c r="AT11" s="17">
        <v>0.118996361149147</v>
      </c>
      <c r="AU11" s="17">
        <v>0.244166253852072</v>
      </c>
      <c r="AV11" s="17"/>
      <c r="AW11" s="17">
        <v>0.14574576304075801</v>
      </c>
      <c r="AX11" s="17">
        <v>0.128779344710828</v>
      </c>
      <c r="AY11" s="17"/>
      <c r="AZ11" s="17">
        <v>5.2013583561010802E-2</v>
      </c>
      <c r="BA11" s="17">
        <v>0.22125351905672699</v>
      </c>
    </row>
    <row r="12" spans="2:53" x14ac:dyDescent="0.35">
      <c r="B12" s="18" t="s">
        <v>69</v>
      </c>
      <c r="C12" s="19">
        <v>2.6804286828086499E-2</v>
      </c>
      <c r="D12" s="19">
        <v>2.0430851657807399E-2</v>
      </c>
      <c r="E12" s="19">
        <v>3.3201836733912297E-2</v>
      </c>
      <c r="F12" s="19"/>
      <c r="G12" s="19">
        <v>2.4947818201194499E-2</v>
      </c>
      <c r="H12" s="19">
        <v>2.0150151121093599E-2</v>
      </c>
      <c r="I12" s="19">
        <v>1.40655170588173E-2</v>
      </c>
      <c r="J12" s="19">
        <v>2.4099530395998901E-2</v>
      </c>
      <c r="K12" s="19">
        <v>4.34476150718539E-2</v>
      </c>
      <c r="L12" s="19">
        <v>6.8200085049260104E-2</v>
      </c>
      <c r="M12" s="19"/>
      <c r="N12" s="19">
        <v>1.40288488768422E-2</v>
      </c>
      <c r="O12" s="19">
        <v>6.9807023366373497E-2</v>
      </c>
      <c r="P12" s="19">
        <v>4.3163266899719402E-2</v>
      </c>
      <c r="Q12" s="19">
        <v>6.4055867003171604E-2</v>
      </c>
      <c r="R12" s="19"/>
      <c r="S12" s="19">
        <v>2.7123063534241699E-2</v>
      </c>
      <c r="T12" s="19">
        <v>4.0709083971700699E-2</v>
      </c>
      <c r="U12" s="19">
        <v>3.5300769936205803E-2</v>
      </c>
      <c r="V12" s="19">
        <v>1.5179061082929501E-2</v>
      </c>
      <c r="W12" s="19">
        <v>3.5818146792170297E-2</v>
      </c>
      <c r="X12" s="19">
        <v>2.5566278840272801E-2</v>
      </c>
      <c r="Y12" s="19">
        <v>2.55887958702972E-2</v>
      </c>
      <c r="Z12" s="19">
        <v>0</v>
      </c>
      <c r="AA12" s="19">
        <v>1.8557873065279E-2</v>
      </c>
      <c r="AB12" s="19"/>
      <c r="AC12" s="19">
        <v>2.3244391275432201E-2</v>
      </c>
      <c r="AD12" s="19">
        <v>1.7469948470440599E-2</v>
      </c>
      <c r="AE12" s="19">
        <v>2.4909259203669001E-2</v>
      </c>
      <c r="AF12" s="19">
        <v>8.3119967654319196E-3</v>
      </c>
      <c r="AG12" s="19">
        <v>4.5527688305165098E-2</v>
      </c>
      <c r="AH12" s="19">
        <v>6.4374825241827902E-2</v>
      </c>
      <c r="AI12" s="19">
        <v>2.0280123280977499E-2</v>
      </c>
      <c r="AJ12" s="19">
        <v>2.03345576272102E-2</v>
      </c>
      <c r="AK12" s="19">
        <v>0</v>
      </c>
      <c r="AL12" s="19">
        <v>1.40660505614131E-2</v>
      </c>
      <c r="AM12" s="19"/>
      <c r="AN12" s="19">
        <v>5.8641655225943699E-3</v>
      </c>
      <c r="AO12" s="19">
        <v>5.0379055762088003E-2</v>
      </c>
      <c r="AP12" s="19"/>
      <c r="AQ12" s="19">
        <v>1.4856475534424299E-2</v>
      </c>
      <c r="AR12" s="19">
        <v>3.8421112280890297E-2</v>
      </c>
      <c r="AS12" s="19"/>
      <c r="AT12" s="19">
        <v>1.58555479297149E-2</v>
      </c>
      <c r="AU12" s="19">
        <v>7.6040041719438303E-2</v>
      </c>
      <c r="AV12" s="19"/>
      <c r="AW12" s="19">
        <v>3.5415147477002397E-2</v>
      </c>
      <c r="AX12" s="19">
        <v>1.48950166589309E-2</v>
      </c>
      <c r="AY12" s="19"/>
      <c r="AZ12" s="19">
        <v>4.6196630732885397E-3</v>
      </c>
      <c r="BA12" s="19">
        <v>4.8463900058093902E-2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H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4" t="s">
        <v>272</v>
      </c>
      <c r="E2" s="30"/>
      <c r="F2" s="30"/>
      <c r="G2" s="30"/>
      <c r="H2" s="30"/>
    </row>
    <row r="6" spans="2:8" ht="50" customHeight="1" x14ac:dyDescent="0.35">
      <c r="B6" s="20" t="s">
        <v>14</v>
      </c>
      <c r="C6" s="20" t="s">
        <v>180</v>
      </c>
      <c r="D6" s="20" t="s">
        <v>181</v>
      </c>
      <c r="E6" s="20" t="s">
        <v>182</v>
      </c>
      <c r="F6" s="20" t="s">
        <v>183</v>
      </c>
      <c r="G6" s="20" t="s">
        <v>184</v>
      </c>
    </row>
    <row r="7" spans="2:8" ht="43.5" x14ac:dyDescent="0.35">
      <c r="B7" s="18" t="s">
        <v>269</v>
      </c>
      <c r="C7" s="17">
        <v>0.431353790789476</v>
      </c>
      <c r="D7" s="17">
        <v>0.33006293906195899</v>
      </c>
      <c r="E7" s="17">
        <v>0.32242646664399599</v>
      </c>
      <c r="F7" s="17">
        <v>0.37311391088969997</v>
      </c>
      <c r="G7" s="17">
        <v>0.30777411840393698</v>
      </c>
    </row>
    <row r="8" spans="2:8" ht="72.5" x14ac:dyDescent="0.35">
      <c r="B8" s="18" t="s">
        <v>270</v>
      </c>
      <c r="C8" s="17">
        <v>0.38679017927529902</v>
      </c>
      <c r="D8" s="17">
        <v>0.33837593333708998</v>
      </c>
      <c r="E8" s="17">
        <v>0.33789099617059398</v>
      </c>
      <c r="F8" s="17">
        <v>0.37571977997699102</v>
      </c>
      <c r="G8" s="17">
        <v>0.34839642505372798</v>
      </c>
    </row>
    <row r="9" spans="2:8" ht="72.5" x14ac:dyDescent="0.35">
      <c r="B9" s="18" t="s">
        <v>271</v>
      </c>
      <c r="C9" s="17">
        <v>0.15965959361087301</v>
      </c>
      <c r="D9" s="17">
        <v>0.30897703404411397</v>
      </c>
      <c r="E9" s="17">
        <v>0.31890362299324099</v>
      </c>
      <c r="F9" s="17">
        <v>0.23038117215433301</v>
      </c>
      <c r="G9" s="17">
        <v>0.32071469592353002</v>
      </c>
    </row>
    <row r="10" spans="2:8" x14ac:dyDescent="0.35">
      <c r="B10" s="18" t="s">
        <v>69</v>
      </c>
      <c r="C10" s="17">
        <v>2.2196436324352701E-2</v>
      </c>
      <c r="D10" s="17">
        <v>2.2584093556837E-2</v>
      </c>
      <c r="E10" s="17">
        <v>2.07789141921686E-2</v>
      </c>
      <c r="F10" s="17">
        <v>2.07851369789765E-2</v>
      </c>
      <c r="G10" s="17">
        <v>2.3114760618806001E-2</v>
      </c>
    </row>
    <row r="11" spans="2:8" x14ac:dyDescent="0.35">
      <c r="B11" s="16"/>
      <c r="C11" s="16"/>
      <c r="D11" s="16"/>
      <c r="E11" s="16"/>
      <c r="F11" s="16"/>
      <c r="G11" s="16"/>
    </row>
    <row r="12" spans="2:8" x14ac:dyDescent="0.35">
      <c r="B12" t="s">
        <v>73</v>
      </c>
    </row>
    <row r="13" spans="2:8" x14ac:dyDescent="0.35">
      <c r="B13" t="s">
        <v>74</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280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0.431353790789476</v>
      </c>
      <c r="D9" s="17">
        <v>0.45279942942024998</v>
      </c>
      <c r="E9" s="17">
        <v>0.40975676959392299</v>
      </c>
      <c r="F9" s="17"/>
      <c r="G9" s="17">
        <v>0.49321594406486502</v>
      </c>
      <c r="H9" s="17">
        <v>0.522129626306714</v>
      </c>
      <c r="I9" s="17">
        <v>0.44934106193239698</v>
      </c>
      <c r="J9" s="17">
        <v>0.428957497261166</v>
      </c>
      <c r="K9" s="17">
        <v>0.33218221393508301</v>
      </c>
      <c r="L9" s="17">
        <v>0.27043684254662897</v>
      </c>
      <c r="M9" s="17"/>
      <c r="N9" s="17">
        <v>0.46464180279122103</v>
      </c>
      <c r="O9" s="17">
        <v>0.35520938107882</v>
      </c>
      <c r="P9" s="17">
        <v>0.35478780054725101</v>
      </c>
      <c r="Q9" s="17">
        <v>0.29058412832703001</v>
      </c>
      <c r="R9" s="17"/>
      <c r="S9" s="17">
        <v>0.50681745447150495</v>
      </c>
      <c r="T9" s="17">
        <v>0.39924714943730499</v>
      </c>
      <c r="U9" s="17">
        <v>0.36342530305975101</v>
      </c>
      <c r="V9" s="17">
        <v>0.41770852305356099</v>
      </c>
      <c r="W9" s="17">
        <v>0.50895453481709996</v>
      </c>
      <c r="X9" s="17">
        <v>0.45651418725388498</v>
      </c>
      <c r="Y9" s="17">
        <v>0.37723038223937999</v>
      </c>
      <c r="Z9" s="17">
        <v>0.47344381469681901</v>
      </c>
      <c r="AA9" s="17">
        <v>0.39398564804137298</v>
      </c>
      <c r="AB9" s="17"/>
      <c r="AC9" s="17">
        <v>0.44146991335415497</v>
      </c>
      <c r="AD9" s="17">
        <v>0.27976064651194998</v>
      </c>
      <c r="AE9" s="17">
        <v>0.54660681888025198</v>
      </c>
      <c r="AF9" s="17">
        <v>0.55382624585907603</v>
      </c>
      <c r="AG9" s="17">
        <v>0.40337909690073198</v>
      </c>
      <c r="AH9" s="17">
        <v>0.37474350793861899</v>
      </c>
      <c r="AI9" s="17">
        <v>0.38236964841231902</v>
      </c>
      <c r="AJ9" s="17">
        <v>0.341939554530444</v>
      </c>
      <c r="AK9" s="17">
        <v>0.40689072686914801</v>
      </c>
      <c r="AL9" s="17">
        <v>0.41079072367938901</v>
      </c>
      <c r="AM9" s="17"/>
      <c r="AN9" s="17">
        <v>0.50411283172671595</v>
      </c>
      <c r="AO9" s="17">
        <v>0.33891937590362398</v>
      </c>
      <c r="AP9" s="17"/>
      <c r="AQ9" s="17">
        <v>0.51628641304257505</v>
      </c>
      <c r="AR9" s="17">
        <v>0.320422502779107</v>
      </c>
      <c r="AS9" s="17"/>
      <c r="AT9" s="17">
        <v>0.46250764348856799</v>
      </c>
      <c r="AU9" s="17">
        <v>0.25471343608688002</v>
      </c>
      <c r="AV9" s="17"/>
      <c r="AW9" s="17">
        <v>0.44095172610322397</v>
      </c>
      <c r="AX9" s="17">
        <v>0.42263264507595599</v>
      </c>
      <c r="AY9" s="17"/>
      <c r="AZ9" s="17">
        <v>0.55632759582939495</v>
      </c>
      <c r="BA9" s="17">
        <v>0.30933755508651201</v>
      </c>
    </row>
    <row r="10" spans="2:53" ht="72.5" x14ac:dyDescent="0.35">
      <c r="B10" s="18" t="s">
        <v>270</v>
      </c>
      <c r="C10" s="17">
        <v>0.38679017927529902</v>
      </c>
      <c r="D10" s="17">
        <v>0.37327394867475799</v>
      </c>
      <c r="E10" s="17">
        <v>0.40029418332366801</v>
      </c>
      <c r="F10" s="17"/>
      <c r="G10" s="17">
        <v>0.34143147103701199</v>
      </c>
      <c r="H10" s="17">
        <v>0.375185609618295</v>
      </c>
      <c r="I10" s="17">
        <v>0.40558931073444898</v>
      </c>
      <c r="J10" s="17">
        <v>0.39477456603792299</v>
      </c>
      <c r="K10" s="17">
        <v>0.38713341134665302</v>
      </c>
      <c r="L10" s="17">
        <v>0.35703209440943601</v>
      </c>
      <c r="M10" s="17"/>
      <c r="N10" s="17">
        <v>0.39437813048202802</v>
      </c>
      <c r="O10" s="17">
        <v>0.35730086938045003</v>
      </c>
      <c r="P10" s="17">
        <v>0.33247046614661602</v>
      </c>
      <c r="Q10" s="17">
        <v>0.49164837276627499</v>
      </c>
      <c r="R10" s="17"/>
      <c r="S10" s="17">
        <v>0.37182475359360101</v>
      </c>
      <c r="T10" s="17">
        <v>0.35933487264192898</v>
      </c>
      <c r="U10" s="17">
        <v>0.42438313145518702</v>
      </c>
      <c r="V10" s="17">
        <v>0.41785352299442502</v>
      </c>
      <c r="W10" s="17">
        <v>0.32346864829254202</v>
      </c>
      <c r="X10" s="17">
        <v>0.38274218439337898</v>
      </c>
      <c r="Y10" s="17">
        <v>0.43533642853592502</v>
      </c>
      <c r="Z10" s="17">
        <v>0.31410675394353499</v>
      </c>
      <c r="AA10" s="17">
        <v>0.42140341797504299</v>
      </c>
      <c r="AB10" s="17"/>
      <c r="AC10" s="17">
        <v>0.43511093462147299</v>
      </c>
      <c r="AD10" s="17">
        <v>0.44851383392531002</v>
      </c>
      <c r="AE10" s="17">
        <v>0.35962913417933401</v>
      </c>
      <c r="AF10" s="17">
        <v>0.36139040844026199</v>
      </c>
      <c r="AG10" s="17">
        <v>0.39416051938629099</v>
      </c>
      <c r="AH10" s="17">
        <v>0.40889661673426397</v>
      </c>
      <c r="AI10" s="17">
        <v>0.37442077121192802</v>
      </c>
      <c r="AJ10" s="17">
        <v>0.470404705484603</v>
      </c>
      <c r="AK10" s="17">
        <v>0.40591639236083199</v>
      </c>
      <c r="AL10" s="17">
        <v>0.36493087563861798</v>
      </c>
      <c r="AM10" s="17"/>
      <c r="AN10" s="17">
        <v>0.388647514481056</v>
      </c>
      <c r="AO10" s="17">
        <v>0.38373732422338103</v>
      </c>
      <c r="AP10" s="17"/>
      <c r="AQ10" s="17">
        <v>0.36399832621632799</v>
      </c>
      <c r="AR10" s="17">
        <v>0.41483462935929299</v>
      </c>
      <c r="AS10" s="17"/>
      <c r="AT10" s="17">
        <v>0.38341174069616701</v>
      </c>
      <c r="AU10" s="17">
        <v>0.40729028045996402</v>
      </c>
      <c r="AV10" s="17"/>
      <c r="AW10" s="17">
        <v>0.384244393986927</v>
      </c>
      <c r="AX10" s="17">
        <v>0.38889235906452901</v>
      </c>
      <c r="AY10" s="17"/>
      <c r="AZ10" s="17">
        <v>0.36367550242532698</v>
      </c>
      <c r="BA10" s="17">
        <v>0.40935783541590398</v>
      </c>
    </row>
    <row r="11" spans="2:53" ht="72.5" x14ac:dyDescent="0.35">
      <c r="B11" s="18" t="s">
        <v>271</v>
      </c>
      <c r="C11" s="17">
        <v>0.15965959361087301</v>
      </c>
      <c r="D11" s="17">
        <v>0.15641270576461699</v>
      </c>
      <c r="E11" s="17">
        <v>0.16305012132591501</v>
      </c>
      <c r="F11" s="17"/>
      <c r="G11" s="17">
        <v>0.145624461240589</v>
      </c>
      <c r="H11" s="17">
        <v>8.97639056315052E-2</v>
      </c>
      <c r="I11" s="17">
        <v>0.130307764434129</v>
      </c>
      <c r="J11" s="17">
        <v>0.15790088270263</v>
      </c>
      <c r="K11" s="17">
        <v>0.237585527510212</v>
      </c>
      <c r="L11" s="17">
        <v>0.32550987299096401</v>
      </c>
      <c r="M11" s="17"/>
      <c r="N11" s="17">
        <v>0.12802186676247199</v>
      </c>
      <c r="O11" s="17">
        <v>0.25223211158723802</v>
      </c>
      <c r="P11" s="17">
        <v>0.271008825929208</v>
      </c>
      <c r="Q11" s="17">
        <v>0.154108789477792</v>
      </c>
      <c r="R11" s="17"/>
      <c r="S11" s="17">
        <v>0.108994275839843</v>
      </c>
      <c r="T11" s="17">
        <v>0.20070889394906499</v>
      </c>
      <c r="U11" s="17">
        <v>0.18952585272851799</v>
      </c>
      <c r="V11" s="17">
        <v>0.15496916448930101</v>
      </c>
      <c r="W11" s="17">
        <v>0.13849595534276399</v>
      </c>
      <c r="X11" s="17">
        <v>0.141100397216815</v>
      </c>
      <c r="Y11" s="17">
        <v>0.146931221188253</v>
      </c>
      <c r="Z11" s="17">
        <v>0.199086519816289</v>
      </c>
      <c r="AA11" s="17">
        <v>0.17614016217278999</v>
      </c>
      <c r="AB11" s="17"/>
      <c r="AC11" s="17">
        <v>0.116958846597428</v>
      </c>
      <c r="AD11" s="17">
        <v>0.25425557109230001</v>
      </c>
      <c r="AE11" s="17">
        <v>8.3584789096437601E-2</v>
      </c>
      <c r="AF11" s="17">
        <v>7.5484892209891893E-2</v>
      </c>
      <c r="AG11" s="17">
        <v>0.1742693096365</v>
      </c>
      <c r="AH11" s="17">
        <v>0.16464372446151501</v>
      </c>
      <c r="AI11" s="17">
        <v>0.22462537696409199</v>
      </c>
      <c r="AJ11" s="17">
        <v>0.187655739984953</v>
      </c>
      <c r="AK11" s="17">
        <v>0.18719288077002</v>
      </c>
      <c r="AL11" s="17">
        <v>0.200309409819803</v>
      </c>
      <c r="AM11" s="17"/>
      <c r="AN11" s="17">
        <v>0.102246979380264</v>
      </c>
      <c r="AO11" s="17">
        <v>0.238703681987321</v>
      </c>
      <c r="AP11" s="17"/>
      <c r="AQ11" s="17">
        <v>0.109452936439817</v>
      </c>
      <c r="AR11" s="17">
        <v>0.23263774305875501</v>
      </c>
      <c r="AS11" s="17"/>
      <c r="AT11" s="17">
        <v>0.14246997107087001</v>
      </c>
      <c r="AU11" s="17">
        <v>0.26670690117653501</v>
      </c>
      <c r="AV11" s="17"/>
      <c r="AW11" s="17">
        <v>0.14693412802533801</v>
      </c>
      <c r="AX11" s="17">
        <v>0.174669511839606</v>
      </c>
      <c r="AY11" s="17"/>
      <c r="AZ11" s="17">
        <v>7.5250278445128799E-2</v>
      </c>
      <c r="BA11" s="17">
        <v>0.242071318944029</v>
      </c>
    </row>
    <row r="12" spans="2:53" x14ac:dyDescent="0.35">
      <c r="B12" s="18" t="s">
        <v>69</v>
      </c>
      <c r="C12" s="19">
        <v>2.2196436324352701E-2</v>
      </c>
      <c r="D12" s="19">
        <v>1.7513916140374501E-2</v>
      </c>
      <c r="E12" s="19">
        <v>2.6898925756494101E-2</v>
      </c>
      <c r="F12" s="19"/>
      <c r="G12" s="19">
        <v>1.9728123657533899E-2</v>
      </c>
      <c r="H12" s="19">
        <v>1.2920858443485899E-2</v>
      </c>
      <c r="I12" s="19">
        <v>1.4761862899026E-2</v>
      </c>
      <c r="J12" s="19">
        <v>1.8367053998280598E-2</v>
      </c>
      <c r="K12" s="19">
        <v>4.3098847208050899E-2</v>
      </c>
      <c r="L12" s="19">
        <v>4.70211900529722E-2</v>
      </c>
      <c r="M12" s="19"/>
      <c r="N12" s="19">
        <v>1.2958199964279301E-2</v>
      </c>
      <c r="O12" s="19">
        <v>3.5257637953491502E-2</v>
      </c>
      <c r="P12" s="19">
        <v>4.1732907376925497E-2</v>
      </c>
      <c r="Q12" s="19">
        <v>6.3658709428903906E-2</v>
      </c>
      <c r="R12" s="19"/>
      <c r="S12" s="19">
        <v>1.23635160950508E-2</v>
      </c>
      <c r="T12" s="19">
        <v>4.0709083971700699E-2</v>
      </c>
      <c r="U12" s="19">
        <v>2.2665712756543901E-2</v>
      </c>
      <c r="V12" s="19">
        <v>9.4687894627128698E-3</v>
      </c>
      <c r="W12" s="19">
        <v>2.90808615475944E-2</v>
      </c>
      <c r="X12" s="19">
        <v>1.9643231135920199E-2</v>
      </c>
      <c r="Y12" s="19">
        <v>4.0501968036442397E-2</v>
      </c>
      <c r="Z12" s="19">
        <v>1.3362911543357199E-2</v>
      </c>
      <c r="AA12" s="19">
        <v>8.4707718107946903E-3</v>
      </c>
      <c r="AB12" s="19"/>
      <c r="AC12" s="19">
        <v>6.4603054269437203E-3</v>
      </c>
      <c r="AD12" s="19">
        <v>1.7469948470440599E-2</v>
      </c>
      <c r="AE12" s="19">
        <v>1.0179257843976001E-2</v>
      </c>
      <c r="AF12" s="19">
        <v>9.2984534907702698E-3</v>
      </c>
      <c r="AG12" s="19">
        <v>2.81910740764773E-2</v>
      </c>
      <c r="AH12" s="19">
        <v>5.17161508656028E-2</v>
      </c>
      <c r="AI12" s="19">
        <v>1.85842034116603E-2</v>
      </c>
      <c r="AJ12" s="19">
        <v>0</v>
      </c>
      <c r="AK12" s="19">
        <v>0</v>
      </c>
      <c r="AL12" s="19">
        <v>2.3968990862189999E-2</v>
      </c>
      <c r="AM12" s="19"/>
      <c r="AN12" s="19">
        <v>4.9926744119635396E-3</v>
      </c>
      <c r="AO12" s="19">
        <v>3.8639617885673501E-2</v>
      </c>
      <c r="AP12" s="19"/>
      <c r="AQ12" s="19">
        <v>1.0262324301280899E-2</v>
      </c>
      <c r="AR12" s="19">
        <v>3.2105124802845303E-2</v>
      </c>
      <c r="AS12" s="19"/>
      <c r="AT12" s="19">
        <v>1.1610644744394801E-2</v>
      </c>
      <c r="AU12" s="19">
        <v>7.1289382276621002E-2</v>
      </c>
      <c r="AV12" s="19"/>
      <c r="AW12" s="19">
        <v>2.78697518845115E-2</v>
      </c>
      <c r="AX12" s="19">
        <v>1.3805484019908E-2</v>
      </c>
      <c r="AY12" s="19"/>
      <c r="AZ12" s="19">
        <v>4.7466233001490898E-3</v>
      </c>
      <c r="BA12" s="19">
        <v>3.9233290553555199E-2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281</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0.33006293906195899</v>
      </c>
      <c r="D9" s="17">
        <v>0.35323950062852699</v>
      </c>
      <c r="E9" s="17">
        <v>0.306643867268381</v>
      </c>
      <c r="F9" s="17"/>
      <c r="G9" s="17">
        <v>0.32605568688879799</v>
      </c>
      <c r="H9" s="17">
        <v>0.50783278847329105</v>
      </c>
      <c r="I9" s="17">
        <v>0.42569334138916498</v>
      </c>
      <c r="J9" s="17">
        <v>0.28609048305942397</v>
      </c>
      <c r="K9" s="17">
        <v>0.10288682228124001</v>
      </c>
      <c r="L9" s="17">
        <v>5.7003598711809503E-2</v>
      </c>
      <c r="M9" s="17"/>
      <c r="N9" s="17">
        <v>0.35934917450398102</v>
      </c>
      <c r="O9" s="17">
        <v>0.18622422402505701</v>
      </c>
      <c r="P9" s="17">
        <v>0.319010247336519</v>
      </c>
      <c r="Q9" s="17">
        <v>0.23923959960355101</v>
      </c>
      <c r="R9" s="17"/>
      <c r="S9" s="17">
        <v>0.40293926954325698</v>
      </c>
      <c r="T9" s="17">
        <v>0.26374387185724002</v>
      </c>
      <c r="U9" s="17">
        <v>0.22202875166387101</v>
      </c>
      <c r="V9" s="17">
        <v>0.33444118091725</v>
      </c>
      <c r="W9" s="17">
        <v>0.39297322286374198</v>
      </c>
      <c r="X9" s="17">
        <v>0.37996575155947099</v>
      </c>
      <c r="Y9" s="17">
        <v>0.31757768055984098</v>
      </c>
      <c r="Z9" s="17">
        <v>0.37990343064541698</v>
      </c>
      <c r="AA9" s="17">
        <v>0.30966705677294398</v>
      </c>
      <c r="AB9" s="17"/>
      <c r="AC9" s="17">
        <v>0.257071934372328</v>
      </c>
      <c r="AD9" s="17">
        <v>0.182528118818747</v>
      </c>
      <c r="AE9" s="17">
        <v>0.33006350460864398</v>
      </c>
      <c r="AF9" s="17">
        <v>0.48639796973014998</v>
      </c>
      <c r="AG9" s="17">
        <v>0.43860922225837601</v>
      </c>
      <c r="AH9" s="17">
        <v>0.34266787306539798</v>
      </c>
      <c r="AI9" s="17">
        <v>0.273030700425057</v>
      </c>
      <c r="AJ9" s="17">
        <v>0.34913449606341501</v>
      </c>
      <c r="AK9" s="17">
        <v>0.48165402548941799</v>
      </c>
      <c r="AL9" s="17">
        <v>0.22291723663077101</v>
      </c>
      <c r="AM9" s="17"/>
      <c r="AN9" s="17">
        <v>0.481457189563332</v>
      </c>
      <c r="AO9" s="17">
        <v>0.142416499855328</v>
      </c>
      <c r="AP9" s="17"/>
      <c r="AQ9" s="17">
        <v>0.43642617739298101</v>
      </c>
      <c r="AR9" s="17">
        <v>0.18779669331903501</v>
      </c>
      <c r="AS9" s="17"/>
      <c r="AT9" s="17">
        <v>0.35191946342907998</v>
      </c>
      <c r="AU9" s="17">
        <v>0.20746851534081701</v>
      </c>
      <c r="AV9" s="17"/>
      <c r="AW9" s="17">
        <v>0.349076170204766</v>
      </c>
      <c r="AX9" s="17">
        <v>0.308201009080111</v>
      </c>
      <c r="AY9" s="17"/>
      <c r="AZ9" s="17">
        <v>0.53366862079797905</v>
      </c>
      <c r="BA9" s="17">
        <v>0.13127569044430201</v>
      </c>
    </row>
    <row r="10" spans="2:53" ht="72.5" x14ac:dyDescent="0.35">
      <c r="B10" s="18" t="s">
        <v>270</v>
      </c>
      <c r="C10" s="17">
        <v>0.33837593333708998</v>
      </c>
      <c r="D10" s="17">
        <v>0.33828391079731701</v>
      </c>
      <c r="E10" s="17">
        <v>0.33877238038067398</v>
      </c>
      <c r="F10" s="17"/>
      <c r="G10" s="17">
        <v>0.51703242823055695</v>
      </c>
      <c r="H10" s="17">
        <v>0.34165087856146698</v>
      </c>
      <c r="I10" s="17">
        <v>0.36160075314433698</v>
      </c>
      <c r="J10" s="17">
        <v>0.338124192104924</v>
      </c>
      <c r="K10" s="17">
        <v>0.30281438917764902</v>
      </c>
      <c r="L10" s="17">
        <v>0.199706439483678</v>
      </c>
      <c r="M10" s="17"/>
      <c r="N10" s="17">
        <v>0.34549209271480402</v>
      </c>
      <c r="O10" s="17">
        <v>0.37095799493026399</v>
      </c>
      <c r="P10" s="17">
        <v>0.25453469631638798</v>
      </c>
      <c r="Q10" s="17">
        <v>0.39969592962373302</v>
      </c>
      <c r="R10" s="17"/>
      <c r="S10" s="17">
        <v>0.30175377432083</v>
      </c>
      <c r="T10" s="17">
        <v>0.32819475838099799</v>
      </c>
      <c r="U10" s="17">
        <v>0.38387356279476897</v>
      </c>
      <c r="V10" s="17">
        <v>0.33639293905291101</v>
      </c>
      <c r="W10" s="17">
        <v>0.32363971385490198</v>
      </c>
      <c r="X10" s="17">
        <v>0.31773905944084802</v>
      </c>
      <c r="Y10" s="17">
        <v>0.33469136922314102</v>
      </c>
      <c r="Z10" s="17">
        <v>0.35030666696366503</v>
      </c>
      <c r="AA10" s="17">
        <v>0.387131206888574</v>
      </c>
      <c r="AB10" s="17"/>
      <c r="AC10" s="17">
        <v>0.36784376396415802</v>
      </c>
      <c r="AD10" s="17">
        <v>0.36543416839397402</v>
      </c>
      <c r="AE10" s="17">
        <v>0.38456213974505699</v>
      </c>
      <c r="AF10" s="17">
        <v>0.36124950224838898</v>
      </c>
      <c r="AG10" s="17">
        <v>0.39212035709033399</v>
      </c>
      <c r="AH10" s="17">
        <v>0.34421116545917602</v>
      </c>
      <c r="AI10" s="17">
        <v>0.27181373391858599</v>
      </c>
      <c r="AJ10" s="17">
        <v>0.42242497882801999</v>
      </c>
      <c r="AK10" s="17">
        <v>0.326067120442251</v>
      </c>
      <c r="AL10" s="17">
        <v>0.35324801310645199</v>
      </c>
      <c r="AM10" s="17"/>
      <c r="AN10" s="17">
        <v>0.36912315434749898</v>
      </c>
      <c r="AO10" s="17">
        <v>0.28962412289300099</v>
      </c>
      <c r="AP10" s="17"/>
      <c r="AQ10" s="17">
        <v>0.38324543903622699</v>
      </c>
      <c r="AR10" s="17">
        <v>0.27685895907165797</v>
      </c>
      <c r="AS10" s="17"/>
      <c r="AT10" s="17">
        <v>0.35397152066473098</v>
      </c>
      <c r="AU10" s="17">
        <v>0.26121243458656201</v>
      </c>
      <c r="AV10" s="17"/>
      <c r="AW10" s="17">
        <v>0.32558094007503102</v>
      </c>
      <c r="AX10" s="17">
        <v>0.354324113597762</v>
      </c>
      <c r="AY10" s="17"/>
      <c r="AZ10" s="17">
        <v>0.35052454660204102</v>
      </c>
      <c r="BA10" s="17">
        <v>0.32651482324984399</v>
      </c>
    </row>
    <row r="11" spans="2:53" ht="72.5" x14ac:dyDescent="0.35">
      <c r="B11" s="18" t="s">
        <v>271</v>
      </c>
      <c r="C11" s="17">
        <v>0.30897703404411397</v>
      </c>
      <c r="D11" s="17">
        <v>0.288923484344215</v>
      </c>
      <c r="E11" s="17">
        <v>0.32894835143068302</v>
      </c>
      <c r="F11" s="17"/>
      <c r="G11" s="17">
        <v>0.132351414071815</v>
      </c>
      <c r="H11" s="17">
        <v>0.13461252161318499</v>
      </c>
      <c r="I11" s="17">
        <v>0.201965215501865</v>
      </c>
      <c r="J11" s="17">
        <v>0.35591701613228</v>
      </c>
      <c r="K11" s="17">
        <v>0.55115890123864497</v>
      </c>
      <c r="L11" s="17">
        <v>0.69271851563780396</v>
      </c>
      <c r="M11" s="17"/>
      <c r="N11" s="17">
        <v>0.2814740746303</v>
      </c>
      <c r="O11" s="17">
        <v>0.39059995767368899</v>
      </c>
      <c r="P11" s="17">
        <v>0.395787421162411</v>
      </c>
      <c r="Q11" s="17">
        <v>0.31377986342256903</v>
      </c>
      <c r="R11" s="17"/>
      <c r="S11" s="17">
        <v>0.27753069351732701</v>
      </c>
      <c r="T11" s="17">
        <v>0.37665468031049798</v>
      </c>
      <c r="U11" s="17">
        <v>0.35879691693724902</v>
      </c>
      <c r="V11" s="17">
        <v>0.3121800545258</v>
      </c>
      <c r="W11" s="17">
        <v>0.24987169960490399</v>
      </c>
      <c r="X11" s="17">
        <v>0.28265195774316099</v>
      </c>
      <c r="Y11" s="17">
        <v>0.32637971035977498</v>
      </c>
      <c r="Z11" s="17">
        <v>0.26978990239091799</v>
      </c>
      <c r="AA11" s="17">
        <v>0.28626019338840802</v>
      </c>
      <c r="AB11" s="17"/>
      <c r="AC11" s="17">
        <v>0.370753665576881</v>
      </c>
      <c r="AD11" s="17">
        <v>0.41534497324221298</v>
      </c>
      <c r="AE11" s="17">
        <v>0.27528057025760799</v>
      </c>
      <c r="AF11" s="17">
        <v>0.13827133956068099</v>
      </c>
      <c r="AG11" s="17">
        <v>0.14321768445057501</v>
      </c>
      <c r="AH11" s="17">
        <v>0.26140481060982301</v>
      </c>
      <c r="AI11" s="17">
        <v>0.43615376580389098</v>
      </c>
      <c r="AJ11" s="17">
        <v>0.21350007735398299</v>
      </c>
      <c r="AK11" s="17">
        <v>0.19227885406833101</v>
      </c>
      <c r="AL11" s="17">
        <v>0.40976869753087097</v>
      </c>
      <c r="AM11" s="17"/>
      <c r="AN11" s="17">
        <v>0.139893842820067</v>
      </c>
      <c r="AO11" s="17">
        <v>0.53262093804574795</v>
      </c>
      <c r="AP11" s="17"/>
      <c r="AQ11" s="17">
        <v>0.16953488688315099</v>
      </c>
      <c r="AR11" s="17">
        <v>0.502755383747028</v>
      </c>
      <c r="AS11" s="17"/>
      <c r="AT11" s="17">
        <v>0.28138865401971203</v>
      </c>
      <c r="AU11" s="17">
        <v>0.46601150009775599</v>
      </c>
      <c r="AV11" s="17"/>
      <c r="AW11" s="17">
        <v>0.29868582521257703</v>
      </c>
      <c r="AX11" s="17">
        <v>0.32134567924539997</v>
      </c>
      <c r="AY11" s="17"/>
      <c r="AZ11" s="17">
        <v>0.109282195147011</v>
      </c>
      <c r="BA11" s="17">
        <v>0.50394599192893996</v>
      </c>
    </row>
    <row r="12" spans="2:53" x14ac:dyDescent="0.35">
      <c r="B12" s="18" t="s">
        <v>69</v>
      </c>
      <c r="C12" s="19">
        <v>2.2584093556837E-2</v>
      </c>
      <c r="D12" s="19">
        <v>1.95531042299406E-2</v>
      </c>
      <c r="E12" s="19">
        <v>2.5635400920262799E-2</v>
      </c>
      <c r="F12" s="19"/>
      <c r="G12" s="19">
        <v>2.456047080883E-2</v>
      </c>
      <c r="H12" s="19">
        <v>1.5903811352056599E-2</v>
      </c>
      <c r="I12" s="19">
        <v>1.0740689964633799E-2</v>
      </c>
      <c r="J12" s="19">
        <v>1.98683087033724E-2</v>
      </c>
      <c r="K12" s="19">
        <v>4.3139887302466498E-2</v>
      </c>
      <c r="L12" s="19">
        <v>5.0571446166708299E-2</v>
      </c>
      <c r="M12" s="19"/>
      <c r="N12" s="19">
        <v>1.3684658150915401E-2</v>
      </c>
      <c r="O12" s="19">
        <v>5.2217823370989701E-2</v>
      </c>
      <c r="P12" s="19">
        <v>3.06676351846819E-2</v>
      </c>
      <c r="Q12" s="19">
        <v>4.7284607350146501E-2</v>
      </c>
      <c r="R12" s="19"/>
      <c r="S12" s="19">
        <v>1.77762626185856E-2</v>
      </c>
      <c r="T12" s="19">
        <v>3.14066894512652E-2</v>
      </c>
      <c r="U12" s="19">
        <v>3.5300768604110903E-2</v>
      </c>
      <c r="V12" s="19">
        <v>1.6985825504039102E-2</v>
      </c>
      <c r="W12" s="19">
        <v>3.3515363676452803E-2</v>
      </c>
      <c r="X12" s="19">
        <v>1.9643231256520101E-2</v>
      </c>
      <c r="Y12" s="19">
        <v>2.1351239857242701E-2</v>
      </c>
      <c r="Z12" s="19">
        <v>0</v>
      </c>
      <c r="AA12" s="19">
        <v>1.6941542950073701E-2</v>
      </c>
      <c r="AB12" s="19"/>
      <c r="AC12" s="19">
        <v>4.33063608663279E-3</v>
      </c>
      <c r="AD12" s="19">
        <v>3.6692739545067403E-2</v>
      </c>
      <c r="AE12" s="19">
        <v>1.0093785388691601E-2</v>
      </c>
      <c r="AF12" s="19">
        <v>1.4081188460780001E-2</v>
      </c>
      <c r="AG12" s="19">
        <v>2.6052736200715298E-2</v>
      </c>
      <c r="AH12" s="19">
        <v>5.17161508656028E-2</v>
      </c>
      <c r="AI12" s="19">
        <v>1.90017998524659E-2</v>
      </c>
      <c r="AJ12" s="19">
        <v>1.4940447754581501E-2</v>
      </c>
      <c r="AK12" s="19">
        <v>0</v>
      </c>
      <c r="AL12" s="19">
        <v>1.40660527319057E-2</v>
      </c>
      <c r="AM12" s="19"/>
      <c r="AN12" s="19">
        <v>9.5258132691017905E-3</v>
      </c>
      <c r="AO12" s="19">
        <v>3.5338439205922799E-2</v>
      </c>
      <c r="AP12" s="19"/>
      <c r="AQ12" s="19">
        <v>1.07934966876414E-2</v>
      </c>
      <c r="AR12" s="19">
        <v>3.2588963862279899E-2</v>
      </c>
      <c r="AS12" s="19"/>
      <c r="AT12" s="19">
        <v>1.27203618864772E-2</v>
      </c>
      <c r="AU12" s="19">
        <v>6.5307549974864598E-2</v>
      </c>
      <c r="AV12" s="19"/>
      <c r="AW12" s="19">
        <v>2.6657064507626699E-2</v>
      </c>
      <c r="AX12" s="19">
        <v>1.6129198076727101E-2</v>
      </c>
      <c r="AY12" s="19"/>
      <c r="AZ12" s="19">
        <v>6.5246374529690301E-3</v>
      </c>
      <c r="BA12" s="19">
        <v>3.8263494376913301E-2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282</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0.32242646664399599</v>
      </c>
      <c r="D9" s="17">
        <v>0.35472247806288398</v>
      </c>
      <c r="E9" s="17">
        <v>0.29042053110933203</v>
      </c>
      <c r="F9" s="17"/>
      <c r="G9" s="17">
        <v>0.44525968147397199</v>
      </c>
      <c r="H9" s="17">
        <v>0.47419950824889201</v>
      </c>
      <c r="I9" s="17">
        <v>0.39812716582402902</v>
      </c>
      <c r="J9" s="17">
        <v>0.286384366722714</v>
      </c>
      <c r="K9" s="17">
        <v>0.106509570388702</v>
      </c>
      <c r="L9" s="17">
        <v>6.8010177172944594E-2</v>
      </c>
      <c r="M9" s="17"/>
      <c r="N9" s="17">
        <v>0.35030957997966899</v>
      </c>
      <c r="O9" s="17">
        <v>0.21113481839843501</v>
      </c>
      <c r="P9" s="17">
        <v>0.27342451400851298</v>
      </c>
      <c r="Q9" s="17">
        <v>0.27829683945649403</v>
      </c>
      <c r="R9" s="17"/>
      <c r="S9" s="17">
        <v>0.37268082947180498</v>
      </c>
      <c r="T9" s="17">
        <v>0.250364952046639</v>
      </c>
      <c r="U9" s="17">
        <v>0.222028753916854</v>
      </c>
      <c r="V9" s="17">
        <v>0.37802661074465099</v>
      </c>
      <c r="W9" s="17">
        <v>0.39493387641088901</v>
      </c>
      <c r="X9" s="17">
        <v>0.35470024831719899</v>
      </c>
      <c r="Y9" s="17">
        <v>0.24895946494933699</v>
      </c>
      <c r="Z9" s="17">
        <v>0.44215058824214998</v>
      </c>
      <c r="AA9" s="17">
        <v>0.314645752216902</v>
      </c>
      <c r="AB9" s="17"/>
      <c r="AC9" s="17">
        <v>0.21315739833378899</v>
      </c>
      <c r="AD9" s="17">
        <v>0.15049332500802001</v>
      </c>
      <c r="AE9" s="17">
        <v>0.38522582848301201</v>
      </c>
      <c r="AF9" s="17">
        <v>0.47405189696903799</v>
      </c>
      <c r="AG9" s="17">
        <v>0.41601978360280401</v>
      </c>
      <c r="AH9" s="17">
        <v>0.33059463800390099</v>
      </c>
      <c r="AI9" s="17">
        <v>0.25975445451549301</v>
      </c>
      <c r="AJ9" s="17">
        <v>0.272184125245441</v>
      </c>
      <c r="AK9" s="17">
        <v>0.44679396491402401</v>
      </c>
      <c r="AL9" s="17">
        <v>0.22049964628681201</v>
      </c>
      <c r="AM9" s="17"/>
      <c r="AN9" s="17">
        <v>0.47357524330683198</v>
      </c>
      <c r="AO9" s="17">
        <v>0.13578273483428099</v>
      </c>
      <c r="AP9" s="17"/>
      <c r="AQ9" s="17">
        <v>0.42443072157403799</v>
      </c>
      <c r="AR9" s="17">
        <v>0.182283761661787</v>
      </c>
      <c r="AS9" s="17"/>
      <c r="AT9" s="17">
        <v>0.34859599042216999</v>
      </c>
      <c r="AU9" s="17">
        <v>0.17754012571922401</v>
      </c>
      <c r="AV9" s="17"/>
      <c r="AW9" s="17">
        <v>0.35478138501394002</v>
      </c>
      <c r="AX9" s="17">
        <v>0.28494002069240898</v>
      </c>
      <c r="AY9" s="17"/>
      <c r="AZ9" s="17">
        <v>0.52732477087485996</v>
      </c>
      <c r="BA9" s="17">
        <v>0.122377186107287</v>
      </c>
    </row>
    <row r="10" spans="2:53" ht="72.5" x14ac:dyDescent="0.35">
      <c r="B10" s="18" t="s">
        <v>270</v>
      </c>
      <c r="C10" s="17">
        <v>0.33789099617059398</v>
      </c>
      <c r="D10" s="17">
        <v>0.344760855528153</v>
      </c>
      <c r="E10" s="17">
        <v>0.33078566893468703</v>
      </c>
      <c r="F10" s="17"/>
      <c r="G10" s="17">
        <v>0.37146869700587498</v>
      </c>
      <c r="H10" s="17">
        <v>0.35712300774371603</v>
      </c>
      <c r="I10" s="17">
        <v>0.384610780147641</v>
      </c>
      <c r="J10" s="17">
        <v>0.326171208513786</v>
      </c>
      <c r="K10" s="17">
        <v>0.27557689290392401</v>
      </c>
      <c r="L10" s="17">
        <v>0.24924102194085301</v>
      </c>
      <c r="M10" s="17"/>
      <c r="N10" s="17">
        <v>0.34375726959892899</v>
      </c>
      <c r="O10" s="17">
        <v>0.33903791392874599</v>
      </c>
      <c r="P10" s="17">
        <v>0.29804212276523701</v>
      </c>
      <c r="Q10" s="17">
        <v>0.370353719429173</v>
      </c>
      <c r="R10" s="17"/>
      <c r="S10" s="17">
        <v>0.325682128921506</v>
      </c>
      <c r="T10" s="17">
        <v>0.33789646129508399</v>
      </c>
      <c r="U10" s="17">
        <v>0.34596838946324399</v>
      </c>
      <c r="V10" s="17">
        <v>0.34376498253538801</v>
      </c>
      <c r="W10" s="17">
        <v>0.310507269092128</v>
      </c>
      <c r="X10" s="17">
        <v>0.36467226664711999</v>
      </c>
      <c r="Y10" s="17">
        <v>0.347730968939371</v>
      </c>
      <c r="Z10" s="17">
        <v>0.34539997302589298</v>
      </c>
      <c r="AA10" s="17">
        <v>0.32958184433343501</v>
      </c>
      <c r="AB10" s="17"/>
      <c r="AC10" s="17">
        <v>0.39863134144009199</v>
      </c>
      <c r="AD10" s="17">
        <v>0.34826975113670899</v>
      </c>
      <c r="AE10" s="17">
        <v>0.34423586911662801</v>
      </c>
      <c r="AF10" s="17">
        <v>0.34829722583100398</v>
      </c>
      <c r="AG10" s="17">
        <v>0.35961028118737898</v>
      </c>
      <c r="AH10" s="17">
        <v>0.37396631748794201</v>
      </c>
      <c r="AI10" s="17">
        <v>0.29549627796691402</v>
      </c>
      <c r="AJ10" s="17">
        <v>0.50337335459515897</v>
      </c>
      <c r="AK10" s="17">
        <v>0.35872293253794701</v>
      </c>
      <c r="AL10" s="17">
        <v>0.37925155320790899</v>
      </c>
      <c r="AM10" s="17"/>
      <c r="AN10" s="17">
        <v>0.38160826231606199</v>
      </c>
      <c r="AO10" s="17">
        <v>0.27568694751119699</v>
      </c>
      <c r="AP10" s="17"/>
      <c r="AQ10" s="17">
        <v>0.38135643500486099</v>
      </c>
      <c r="AR10" s="17">
        <v>0.28313781473925698</v>
      </c>
      <c r="AS10" s="17"/>
      <c r="AT10" s="17">
        <v>0.34849939131441998</v>
      </c>
      <c r="AU10" s="17">
        <v>0.28244797876039401</v>
      </c>
      <c r="AV10" s="17"/>
      <c r="AW10" s="17">
        <v>0.31254957891701701</v>
      </c>
      <c r="AX10" s="17">
        <v>0.36844876259104098</v>
      </c>
      <c r="AY10" s="17"/>
      <c r="AZ10" s="17">
        <v>0.35580635693155199</v>
      </c>
      <c r="BA10" s="17">
        <v>0.32039961163113401</v>
      </c>
    </row>
    <row r="11" spans="2:53" ht="72.5" x14ac:dyDescent="0.35">
      <c r="B11" s="18" t="s">
        <v>271</v>
      </c>
      <c r="C11" s="17">
        <v>0.31890362299324099</v>
      </c>
      <c r="D11" s="17">
        <v>0.28305723207619898</v>
      </c>
      <c r="E11" s="17">
        <v>0.35467671192678002</v>
      </c>
      <c r="F11" s="17"/>
      <c r="G11" s="17">
        <v>0.17203124454117899</v>
      </c>
      <c r="H11" s="17">
        <v>0.157415787545368</v>
      </c>
      <c r="I11" s="17">
        <v>0.203766656122398</v>
      </c>
      <c r="J11" s="17">
        <v>0.36856637248065799</v>
      </c>
      <c r="K11" s="17">
        <v>0.57606113138333503</v>
      </c>
      <c r="L11" s="17">
        <v>0.63838565394287605</v>
      </c>
      <c r="M11" s="17"/>
      <c r="N11" s="17">
        <v>0.29344709982459899</v>
      </c>
      <c r="O11" s="17">
        <v>0.40957385261478002</v>
      </c>
      <c r="P11" s="17">
        <v>0.39493106633673802</v>
      </c>
      <c r="Q11" s="17">
        <v>0.30406483376418703</v>
      </c>
      <c r="R11" s="17"/>
      <c r="S11" s="17">
        <v>0.28226342481371902</v>
      </c>
      <c r="T11" s="17">
        <v>0.37452900801501399</v>
      </c>
      <c r="U11" s="17">
        <v>0.41435247188202001</v>
      </c>
      <c r="V11" s="17">
        <v>0.272498135277911</v>
      </c>
      <c r="W11" s="17">
        <v>0.25660898869167098</v>
      </c>
      <c r="X11" s="17">
        <v>0.26488282182366801</v>
      </c>
      <c r="Y11" s="17">
        <v>0.38839639121319802</v>
      </c>
      <c r="Z11" s="17">
        <v>0.203653927308653</v>
      </c>
      <c r="AA11" s="17">
        <v>0.33721453030684201</v>
      </c>
      <c r="AB11" s="17"/>
      <c r="AC11" s="17">
        <v>0.38443169081913597</v>
      </c>
      <c r="AD11" s="17">
        <v>0.48376697538483099</v>
      </c>
      <c r="AE11" s="17">
        <v>0.26439957323685298</v>
      </c>
      <c r="AF11" s="17">
        <v>0.16695895202486899</v>
      </c>
      <c r="AG11" s="17">
        <v>0.16613060430915899</v>
      </c>
      <c r="AH11" s="17">
        <v>0.24372289364255401</v>
      </c>
      <c r="AI11" s="17">
        <v>0.42624020079223102</v>
      </c>
      <c r="AJ11" s="17">
        <v>0.224442520159399</v>
      </c>
      <c r="AK11" s="17">
        <v>0.179158980037364</v>
      </c>
      <c r="AL11" s="17">
        <v>0.38395263980993799</v>
      </c>
      <c r="AM11" s="17"/>
      <c r="AN11" s="17">
        <v>0.13685272924184499</v>
      </c>
      <c r="AO11" s="17">
        <v>0.55527646715370105</v>
      </c>
      <c r="AP11" s="17"/>
      <c r="AQ11" s="17">
        <v>0.185292219579446</v>
      </c>
      <c r="AR11" s="17">
        <v>0.50316759943354905</v>
      </c>
      <c r="AS11" s="17"/>
      <c r="AT11" s="17">
        <v>0.29267741207230802</v>
      </c>
      <c r="AU11" s="17">
        <v>0.46867144685609702</v>
      </c>
      <c r="AV11" s="17"/>
      <c r="AW11" s="17">
        <v>0.30576854412249499</v>
      </c>
      <c r="AX11" s="17">
        <v>0.334774274452104</v>
      </c>
      <c r="AY11" s="17"/>
      <c r="AZ11" s="17">
        <v>0.112985861795874</v>
      </c>
      <c r="BA11" s="17">
        <v>0.51994823452330696</v>
      </c>
    </row>
    <row r="12" spans="2:53" x14ac:dyDescent="0.35">
      <c r="B12" s="18" t="s">
        <v>69</v>
      </c>
      <c r="C12" s="19">
        <v>2.07789141921686E-2</v>
      </c>
      <c r="D12" s="19">
        <v>1.7459434332763899E-2</v>
      </c>
      <c r="E12" s="19">
        <v>2.4117088029199901E-2</v>
      </c>
      <c r="F12" s="19"/>
      <c r="G12" s="19">
        <v>1.1240376978974599E-2</v>
      </c>
      <c r="H12" s="19">
        <v>1.1261696462024301E-2</v>
      </c>
      <c r="I12" s="19">
        <v>1.3495397905932001E-2</v>
      </c>
      <c r="J12" s="19">
        <v>1.8878052282842499E-2</v>
      </c>
      <c r="K12" s="19">
        <v>4.18524053240397E-2</v>
      </c>
      <c r="L12" s="19">
        <v>4.4363146943326902E-2</v>
      </c>
      <c r="M12" s="19"/>
      <c r="N12" s="19">
        <v>1.24860505968037E-2</v>
      </c>
      <c r="O12" s="19">
        <v>4.0253415058038401E-2</v>
      </c>
      <c r="P12" s="19">
        <v>3.3602296889512398E-2</v>
      </c>
      <c r="Q12" s="19">
        <v>4.7284607350146501E-2</v>
      </c>
      <c r="R12" s="19"/>
      <c r="S12" s="19">
        <v>1.9373616792968899E-2</v>
      </c>
      <c r="T12" s="19">
        <v>3.7209578643262201E-2</v>
      </c>
      <c r="U12" s="19">
        <v>1.76503847378809E-2</v>
      </c>
      <c r="V12" s="19">
        <v>5.7102714420497703E-3</v>
      </c>
      <c r="W12" s="19">
        <v>3.7949865805311199E-2</v>
      </c>
      <c r="X12" s="19">
        <v>1.5744663212012799E-2</v>
      </c>
      <c r="Y12" s="19">
        <v>1.4913174898094E-2</v>
      </c>
      <c r="Z12" s="19">
        <v>8.7955114233041407E-3</v>
      </c>
      <c r="AA12" s="19">
        <v>1.8557873142820501E-2</v>
      </c>
      <c r="AB12" s="19"/>
      <c r="AC12" s="19">
        <v>3.7795694069836E-3</v>
      </c>
      <c r="AD12" s="19">
        <v>1.7469948470440599E-2</v>
      </c>
      <c r="AE12" s="19">
        <v>6.1387291635065398E-3</v>
      </c>
      <c r="AF12" s="19">
        <v>1.0691925175089E-2</v>
      </c>
      <c r="AG12" s="19">
        <v>5.8239330900657603E-2</v>
      </c>
      <c r="AH12" s="19">
        <v>5.17161508656028E-2</v>
      </c>
      <c r="AI12" s="19">
        <v>1.85090667253624E-2</v>
      </c>
      <c r="AJ12" s="19">
        <v>0</v>
      </c>
      <c r="AK12" s="19">
        <v>1.5324122510665899E-2</v>
      </c>
      <c r="AL12" s="19">
        <v>1.6296160695342E-2</v>
      </c>
      <c r="AM12" s="19"/>
      <c r="AN12" s="19">
        <v>7.9637651352616103E-3</v>
      </c>
      <c r="AO12" s="19">
        <v>3.32538505008209E-2</v>
      </c>
      <c r="AP12" s="19"/>
      <c r="AQ12" s="19">
        <v>8.9206238416539192E-3</v>
      </c>
      <c r="AR12" s="19">
        <v>3.14108241654069E-2</v>
      </c>
      <c r="AS12" s="19"/>
      <c r="AT12" s="19">
        <v>1.0227206191101601E-2</v>
      </c>
      <c r="AU12" s="19">
        <v>7.1340448664285697E-2</v>
      </c>
      <c r="AV12" s="19"/>
      <c r="AW12" s="19">
        <v>2.6900491946548401E-2</v>
      </c>
      <c r="AX12" s="19">
        <v>1.1836942264445901E-2</v>
      </c>
      <c r="AY12" s="19"/>
      <c r="AZ12" s="19">
        <v>3.8830103977135202E-3</v>
      </c>
      <c r="BA12" s="19">
        <v>3.7274967738272401E-2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283</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0.37311391088969997</v>
      </c>
      <c r="D9" s="17">
        <v>0.40701264035538298</v>
      </c>
      <c r="E9" s="17">
        <v>0.33901140276571501</v>
      </c>
      <c r="F9" s="17"/>
      <c r="G9" s="17">
        <v>0.43093383034789501</v>
      </c>
      <c r="H9" s="17">
        <v>0.50813122584531001</v>
      </c>
      <c r="I9" s="17">
        <v>0.441888116218905</v>
      </c>
      <c r="J9" s="17">
        <v>0.34621454318279898</v>
      </c>
      <c r="K9" s="17">
        <v>0.18066541400184999</v>
      </c>
      <c r="L9" s="17">
        <v>0.160678306977317</v>
      </c>
      <c r="M9" s="17"/>
      <c r="N9" s="17">
        <v>0.403391612732444</v>
      </c>
      <c r="O9" s="17">
        <v>0.25275115117948299</v>
      </c>
      <c r="P9" s="17">
        <v>0.31131964927455702</v>
      </c>
      <c r="Q9" s="17">
        <v>0.35230854178957</v>
      </c>
      <c r="R9" s="17"/>
      <c r="S9" s="17">
        <v>0.437752448942346</v>
      </c>
      <c r="T9" s="17">
        <v>0.28531502886663301</v>
      </c>
      <c r="U9" s="17">
        <v>0.32050480570584799</v>
      </c>
      <c r="V9" s="17">
        <v>0.38539865965407</v>
      </c>
      <c r="W9" s="17">
        <v>0.42205408206105</v>
      </c>
      <c r="X9" s="17">
        <v>0.38214061802038901</v>
      </c>
      <c r="Y9" s="17">
        <v>0.34080249265207102</v>
      </c>
      <c r="Z9" s="17">
        <v>0.42878767669879297</v>
      </c>
      <c r="AA9" s="17">
        <v>0.39424506255095998</v>
      </c>
      <c r="AB9" s="17"/>
      <c r="AC9" s="17">
        <v>0.35870084221472798</v>
      </c>
      <c r="AD9" s="17">
        <v>0.24870332903665801</v>
      </c>
      <c r="AE9" s="17">
        <v>0.43435089980903002</v>
      </c>
      <c r="AF9" s="17">
        <v>0.48066764908665399</v>
      </c>
      <c r="AG9" s="17">
        <v>0.46622618832639601</v>
      </c>
      <c r="AH9" s="17">
        <v>0.36943355555456098</v>
      </c>
      <c r="AI9" s="17">
        <v>0.30823140320981102</v>
      </c>
      <c r="AJ9" s="17">
        <v>0.37708950774327599</v>
      </c>
      <c r="AK9" s="17">
        <v>0.53361091499825797</v>
      </c>
      <c r="AL9" s="17">
        <v>0.27358472679662699</v>
      </c>
      <c r="AM9" s="17"/>
      <c r="AN9" s="17">
        <v>0.51012460342102195</v>
      </c>
      <c r="AO9" s="17">
        <v>0.20737570048405399</v>
      </c>
      <c r="AP9" s="17"/>
      <c r="AQ9" s="17">
        <v>0.48873853721036697</v>
      </c>
      <c r="AR9" s="17">
        <v>0.21320253083287399</v>
      </c>
      <c r="AS9" s="17"/>
      <c r="AT9" s="17">
        <v>0.40235170145343702</v>
      </c>
      <c r="AU9" s="17">
        <v>0.21367302581942799</v>
      </c>
      <c r="AV9" s="17"/>
      <c r="AW9" s="17">
        <v>0.39321302004400899</v>
      </c>
      <c r="AX9" s="17">
        <v>0.35077225091717301</v>
      </c>
      <c r="AY9" s="17"/>
      <c r="AZ9" s="17">
        <v>0.55483460285608699</v>
      </c>
      <c r="BA9" s="17">
        <v>0.195693732509167</v>
      </c>
    </row>
    <row r="10" spans="2:53" ht="72.5" x14ac:dyDescent="0.35">
      <c r="B10" s="18" t="s">
        <v>270</v>
      </c>
      <c r="C10" s="17">
        <v>0.37571977997699102</v>
      </c>
      <c r="D10" s="17">
        <v>0.38968755018357698</v>
      </c>
      <c r="E10" s="17">
        <v>0.36172982403693399</v>
      </c>
      <c r="F10" s="17"/>
      <c r="G10" s="17">
        <v>0.42577658859054301</v>
      </c>
      <c r="H10" s="17">
        <v>0.36328643794311399</v>
      </c>
      <c r="I10" s="17">
        <v>0.387095115440167</v>
      </c>
      <c r="J10" s="17">
        <v>0.38323951992489202</v>
      </c>
      <c r="K10" s="17">
        <v>0.38195191928699201</v>
      </c>
      <c r="L10" s="17">
        <v>0.30293139637512201</v>
      </c>
      <c r="M10" s="17"/>
      <c r="N10" s="17">
        <v>0.39459376199505503</v>
      </c>
      <c r="O10" s="17">
        <v>0.354538823477416</v>
      </c>
      <c r="P10" s="17">
        <v>0.30555565361105202</v>
      </c>
      <c r="Q10" s="17">
        <v>0.32718991261880398</v>
      </c>
      <c r="R10" s="17"/>
      <c r="S10" s="17">
        <v>0.360880598083893</v>
      </c>
      <c r="T10" s="17">
        <v>0.42454049568315899</v>
      </c>
      <c r="U10" s="17">
        <v>0.348185846530292</v>
      </c>
      <c r="V10" s="17">
        <v>0.36465431541670101</v>
      </c>
      <c r="W10" s="17">
        <v>0.33233765417065297</v>
      </c>
      <c r="X10" s="17">
        <v>0.40365794588619403</v>
      </c>
      <c r="Y10" s="17">
        <v>0.40534661937762301</v>
      </c>
      <c r="Z10" s="17">
        <v>0.35876288825540598</v>
      </c>
      <c r="AA10" s="17">
        <v>0.35661049003610801</v>
      </c>
      <c r="AB10" s="17"/>
      <c r="AC10" s="17">
        <v>0.43338974411143599</v>
      </c>
      <c r="AD10" s="17">
        <v>0.36628405171788903</v>
      </c>
      <c r="AE10" s="17">
        <v>0.38982224480356498</v>
      </c>
      <c r="AF10" s="17">
        <v>0.38768168581400703</v>
      </c>
      <c r="AG10" s="17">
        <v>0.40181571771975799</v>
      </c>
      <c r="AH10" s="17">
        <v>0.317931586368355</v>
      </c>
      <c r="AI10" s="17">
        <v>0.35718678060171599</v>
      </c>
      <c r="AJ10" s="17">
        <v>0.39427715926002599</v>
      </c>
      <c r="AK10" s="17">
        <v>0.33747207514092797</v>
      </c>
      <c r="AL10" s="17">
        <v>0.45403364249585498</v>
      </c>
      <c r="AM10" s="17"/>
      <c r="AN10" s="17">
        <v>0.38821029277327701</v>
      </c>
      <c r="AO10" s="17">
        <v>0.35014916157392101</v>
      </c>
      <c r="AP10" s="17"/>
      <c r="AQ10" s="17">
        <v>0.38470646823926602</v>
      </c>
      <c r="AR10" s="17">
        <v>0.367712755829396</v>
      </c>
      <c r="AS10" s="17"/>
      <c r="AT10" s="17">
        <v>0.38329955079518302</v>
      </c>
      <c r="AU10" s="17">
        <v>0.330406311809538</v>
      </c>
      <c r="AV10" s="17"/>
      <c r="AW10" s="17">
        <v>0.33740568760340001</v>
      </c>
      <c r="AX10" s="17">
        <v>0.42220272664536601</v>
      </c>
      <c r="AY10" s="17"/>
      <c r="AZ10" s="17">
        <v>0.36686596201224703</v>
      </c>
      <c r="BA10" s="17">
        <v>0.38436406778844201</v>
      </c>
    </row>
    <row r="11" spans="2:53" ht="72.5" x14ac:dyDescent="0.35">
      <c r="B11" s="18" t="s">
        <v>271</v>
      </c>
      <c r="C11" s="17">
        <v>0.23038117215433301</v>
      </c>
      <c r="D11" s="17">
        <v>0.18591581023864201</v>
      </c>
      <c r="E11" s="17">
        <v>0.27505379888710302</v>
      </c>
      <c r="F11" s="17"/>
      <c r="G11" s="17">
        <v>0.127109089108253</v>
      </c>
      <c r="H11" s="17">
        <v>0.11826324541055599</v>
      </c>
      <c r="I11" s="17">
        <v>0.15085429617151899</v>
      </c>
      <c r="J11" s="17">
        <v>0.25398919221827798</v>
      </c>
      <c r="K11" s="17">
        <v>0.40454478575826902</v>
      </c>
      <c r="L11" s="17">
        <v>0.492027149704235</v>
      </c>
      <c r="M11" s="17"/>
      <c r="N11" s="17">
        <v>0.191543170157496</v>
      </c>
      <c r="O11" s="17">
        <v>0.35025739827268298</v>
      </c>
      <c r="P11" s="17">
        <v>0.34219077523237801</v>
      </c>
      <c r="Q11" s="17">
        <v>0.26305173214224797</v>
      </c>
      <c r="R11" s="17"/>
      <c r="S11" s="17">
        <v>0.189003436753722</v>
      </c>
      <c r="T11" s="17">
        <v>0.247132006168198</v>
      </c>
      <c r="U11" s="17">
        <v>0.31365896302598001</v>
      </c>
      <c r="V11" s="17">
        <v>0.236719717089519</v>
      </c>
      <c r="W11" s="17">
        <v>0.209790116214113</v>
      </c>
      <c r="X11" s="17">
        <v>0.19845677288140401</v>
      </c>
      <c r="Y11" s="17">
        <v>0.23893771307221201</v>
      </c>
      <c r="Z11" s="17">
        <v>0.20365392362249801</v>
      </c>
      <c r="AA11" s="17">
        <v>0.23394894145832901</v>
      </c>
      <c r="AB11" s="17"/>
      <c r="AC11" s="17">
        <v>0.207909413673835</v>
      </c>
      <c r="AD11" s="17">
        <v>0.35858434385900401</v>
      </c>
      <c r="AE11" s="17">
        <v>0.16968812622389901</v>
      </c>
      <c r="AF11" s="17">
        <v>0.12076754246530901</v>
      </c>
      <c r="AG11" s="17">
        <v>8.6430404977134903E-2</v>
      </c>
      <c r="AH11" s="17">
        <v>0.24041415906644101</v>
      </c>
      <c r="AI11" s="17">
        <v>0.31883105302888098</v>
      </c>
      <c r="AJ11" s="17">
        <v>0.228633332996698</v>
      </c>
      <c r="AK11" s="17">
        <v>0.100722012341251</v>
      </c>
      <c r="AL11" s="17">
        <v>0.25538762932653702</v>
      </c>
      <c r="AM11" s="17"/>
      <c r="AN11" s="17">
        <v>9.3023798673567901E-2</v>
      </c>
      <c r="AO11" s="17">
        <v>0.41028237375042698</v>
      </c>
      <c r="AP11" s="17"/>
      <c r="AQ11" s="17">
        <v>0.114469388353882</v>
      </c>
      <c r="AR11" s="17">
        <v>0.38932382441832702</v>
      </c>
      <c r="AS11" s="17"/>
      <c r="AT11" s="17">
        <v>0.202658502059788</v>
      </c>
      <c r="AU11" s="17">
        <v>0.39371477072208999</v>
      </c>
      <c r="AV11" s="17"/>
      <c r="AW11" s="17">
        <v>0.242922363592527</v>
      </c>
      <c r="AX11" s="17">
        <v>0.214640818536911</v>
      </c>
      <c r="AY11" s="17"/>
      <c r="AZ11" s="17">
        <v>7.2815434036223897E-2</v>
      </c>
      <c r="BA11" s="17">
        <v>0.38421803608585597</v>
      </c>
    </row>
    <row r="12" spans="2:53" x14ac:dyDescent="0.35">
      <c r="B12" s="18" t="s">
        <v>69</v>
      </c>
      <c r="C12" s="19">
        <v>2.07851369789765E-2</v>
      </c>
      <c r="D12" s="19">
        <v>1.7383999222398E-2</v>
      </c>
      <c r="E12" s="19">
        <v>2.4204974310247901E-2</v>
      </c>
      <c r="F12" s="19"/>
      <c r="G12" s="19">
        <v>1.6180491953308802E-2</v>
      </c>
      <c r="H12" s="19">
        <v>1.03190908010212E-2</v>
      </c>
      <c r="I12" s="19">
        <v>2.01624721694087E-2</v>
      </c>
      <c r="J12" s="19">
        <v>1.6556744674031901E-2</v>
      </c>
      <c r="K12" s="19">
        <v>3.2837880952889503E-2</v>
      </c>
      <c r="L12" s="19">
        <v>4.4363146943326902E-2</v>
      </c>
      <c r="M12" s="19"/>
      <c r="N12" s="19">
        <v>1.04714551150056E-2</v>
      </c>
      <c r="O12" s="19">
        <v>4.2452627070418102E-2</v>
      </c>
      <c r="P12" s="19">
        <v>4.0933921882012302E-2</v>
      </c>
      <c r="Q12" s="19">
        <v>5.74498134493781E-2</v>
      </c>
      <c r="R12" s="19"/>
      <c r="S12" s="19">
        <v>1.23635162200391E-2</v>
      </c>
      <c r="T12" s="19">
        <v>4.30124692820094E-2</v>
      </c>
      <c r="U12" s="19">
        <v>1.76503847378809E-2</v>
      </c>
      <c r="V12" s="19">
        <v>1.3227307839709801E-2</v>
      </c>
      <c r="W12" s="19">
        <v>3.58181475541842E-2</v>
      </c>
      <c r="X12" s="19">
        <v>1.5744663212012799E-2</v>
      </c>
      <c r="Y12" s="19">
        <v>1.4913174898094E-2</v>
      </c>
      <c r="Z12" s="19">
        <v>8.7955114233041407E-3</v>
      </c>
      <c r="AA12" s="19">
        <v>1.51955059546037E-2</v>
      </c>
      <c r="AB12" s="19"/>
      <c r="AC12" s="19">
        <v>0</v>
      </c>
      <c r="AD12" s="19">
        <v>2.6428275386448302E-2</v>
      </c>
      <c r="AE12" s="19">
        <v>6.1387291635065398E-3</v>
      </c>
      <c r="AF12" s="19">
        <v>1.08831226340299E-2</v>
      </c>
      <c r="AG12" s="19">
        <v>4.5527688976710702E-2</v>
      </c>
      <c r="AH12" s="19">
        <v>7.2220699010642597E-2</v>
      </c>
      <c r="AI12" s="19">
        <v>1.5750763159591698E-2</v>
      </c>
      <c r="AJ12" s="19">
        <v>0</v>
      </c>
      <c r="AK12" s="19">
        <v>2.81949975195625E-2</v>
      </c>
      <c r="AL12" s="19">
        <v>1.6994001380980901E-2</v>
      </c>
      <c r="AM12" s="19"/>
      <c r="AN12" s="19">
        <v>8.6413051321327008E-3</v>
      </c>
      <c r="AO12" s="19">
        <v>3.2192764191598201E-2</v>
      </c>
      <c r="AP12" s="19"/>
      <c r="AQ12" s="19">
        <v>1.20856061964849E-2</v>
      </c>
      <c r="AR12" s="19">
        <v>2.9760888919401901E-2</v>
      </c>
      <c r="AS12" s="19"/>
      <c r="AT12" s="19">
        <v>1.16902456915919E-2</v>
      </c>
      <c r="AU12" s="19">
        <v>6.2205891648943398E-2</v>
      </c>
      <c r="AV12" s="19"/>
      <c r="AW12" s="19">
        <v>2.6458928760065E-2</v>
      </c>
      <c r="AX12" s="19">
        <v>1.2384203900549401E-2</v>
      </c>
      <c r="AY12" s="19"/>
      <c r="AZ12" s="19">
        <v>5.4840010954421703E-3</v>
      </c>
      <c r="BA12" s="19">
        <v>3.5724163616535E-2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A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284</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269</v>
      </c>
      <c r="C9" s="17">
        <v>0.30777411840393698</v>
      </c>
      <c r="D9" s="17">
        <v>0.31913859631439401</v>
      </c>
      <c r="E9" s="17">
        <v>0.29668653384792698</v>
      </c>
      <c r="F9" s="17"/>
      <c r="G9" s="17">
        <v>0.43061563870090602</v>
      </c>
      <c r="H9" s="17">
        <v>0.46710214232791403</v>
      </c>
      <c r="I9" s="17">
        <v>0.377342407744018</v>
      </c>
      <c r="J9" s="17">
        <v>0.27220167024439501</v>
      </c>
      <c r="K9" s="17">
        <v>9.2228626826608304E-2</v>
      </c>
      <c r="L9" s="17">
        <v>5.1971904412482998E-2</v>
      </c>
      <c r="M9" s="17"/>
      <c r="N9" s="17">
        <v>0.33167601318052298</v>
      </c>
      <c r="O9" s="17">
        <v>0.18639546996449299</v>
      </c>
      <c r="P9" s="17">
        <v>0.29299383430694798</v>
      </c>
      <c r="Q9" s="17">
        <v>0.27301035026986797</v>
      </c>
      <c r="R9" s="17"/>
      <c r="S9" s="17">
        <v>0.35889795252136403</v>
      </c>
      <c r="T9" s="17">
        <v>0.230652900714993</v>
      </c>
      <c r="U9" s="17">
        <v>0.23746167761602199</v>
      </c>
      <c r="V9" s="17">
        <v>0.34224818935402002</v>
      </c>
      <c r="W9" s="17">
        <v>0.39740772419846399</v>
      </c>
      <c r="X9" s="17">
        <v>0.35470025738602101</v>
      </c>
      <c r="Y9" s="17">
        <v>0.27707571669772602</v>
      </c>
      <c r="Z9" s="17">
        <v>0.31799555993234702</v>
      </c>
      <c r="AA9" s="17">
        <v>0.28600077789713901</v>
      </c>
      <c r="AB9" s="17"/>
      <c r="AC9" s="17">
        <v>0.24840424727159799</v>
      </c>
      <c r="AD9" s="17">
        <v>0.171913137436291</v>
      </c>
      <c r="AE9" s="17">
        <v>0.330860254184205</v>
      </c>
      <c r="AF9" s="17">
        <v>0.44509098038084899</v>
      </c>
      <c r="AG9" s="17">
        <v>0.41012188881428802</v>
      </c>
      <c r="AH9" s="17">
        <v>0.38065819640570903</v>
      </c>
      <c r="AI9" s="17">
        <v>0.22973636009669501</v>
      </c>
      <c r="AJ9" s="17">
        <v>0.24420687521430101</v>
      </c>
      <c r="AK9" s="17">
        <v>0.39422781054255901</v>
      </c>
      <c r="AL9" s="17">
        <v>0.22775533105118101</v>
      </c>
      <c r="AM9" s="17"/>
      <c r="AN9" s="17">
        <v>0.43686285326686602</v>
      </c>
      <c r="AO9" s="17">
        <v>0.14191811836264101</v>
      </c>
      <c r="AP9" s="17"/>
      <c r="AQ9" s="17">
        <v>0.39826428132278102</v>
      </c>
      <c r="AR9" s="17">
        <v>0.18435678838789599</v>
      </c>
      <c r="AS9" s="17"/>
      <c r="AT9" s="17">
        <v>0.330160614130805</v>
      </c>
      <c r="AU9" s="17">
        <v>0.18073003605554699</v>
      </c>
      <c r="AV9" s="17"/>
      <c r="AW9" s="17">
        <v>0.32493788161652598</v>
      </c>
      <c r="AX9" s="17">
        <v>0.28908865657799998</v>
      </c>
      <c r="AY9" s="17"/>
      <c r="AZ9" s="17">
        <v>0.48693699567842302</v>
      </c>
      <c r="BA9" s="17">
        <v>0.13285122271581901</v>
      </c>
    </row>
    <row r="10" spans="2:53" ht="72.5" x14ac:dyDescent="0.35">
      <c r="B10" s="18" t="s">
        <v>270</v>
      </c>
      <c r="C10" s="17">
        <v>0.34839642505372798</v>
      </c>
      <c r="D10" s="17">
        <v>0.36336511643111702</v>
      </c>
      <c r="E10" s="17">
        <v>0.33320171728353498</v>
      </c>
      <c r="F10" s="17"/>
      <c r="G10" s="17">
        <v>0.34236610153490599</v>
      </c>
      <c r="H10" s="17">
        <v>0.36935843429669601</v>
      </c>
      <c r="I10" s="17">
        <v>0.40808538329119798</v>
      </c>
      <c r="J10" s="17">
        <v>0.32764382628608202</v>
      </c>
      <c r="K10" s="17">
        <v>0.31067573673382198</v>
      </c>
      <c r="L10" s="17">
        <v>0.21100677841113999</v>
      </c>
      <c r="M10" s="17"/>
      <c r="N10" s="17">
        <v>0.35684726835547098</v>
      </c>
      <c r="O10" s="17">
        <v>0.35793840568303198</v>
      </c>
      <c r="P10" s="17">
        <v>0.289106104330423</v>
      </c>
      <c r="Q10" s="17">
        <v>0.364878533497694</v>
      </c>
      <c r="R10" s="17"/>
      <c r="S10" s="17">
        <v>0.32716082096807397</v>
      </c>
      <c r="T10" s="17">
        <v>0.38099777953804798</v>
      </c>
      <c r="U10" s="17">
        <v>0.335744265845003</v>
      </c>
      <c r="V10" s="17">
        <v>0.34542676596420002</v>
      </c>
      <c r="W10" s="17">
        <v>0.30803342362271802</v>
      </c>
      <c r="X10" s="17">
        <v>0.33505702836655599</v>
      </c>
      <c r="Y10" s="17">
        <v>0.37315628789053201</v>
      </c>
      <c r="Z10" s="17">
        <v>0.36333028749895102</v>
      </c>
      <c r="AA10" s="17">
        <v>0.36010256482728797</v>
      </c>
      <c r="AB10" s="17"/>
      <c r="AC10" s="17">
        <v>0.39422421699110899</v>
      </c>
      <c r="AD10" s="17">
        <v>0.33310992613277501</v>
      </c>
      <c r="AE10" s="17">
        <v>0.338415735672977</v>
      </c>
      <c r="AF10" s="17">
        <v>0.39664619045502802</v>
      </c>
      <c r="AG10" s="17">
        <v>0.45792001723186698</v>
      </c>
      <c r="AH10" s="17">
        <v>0.29238007715561098</v>
      </c>
      <c r="AI10" s="17">
        <v>0.31730042244119699</v>
      </c>
      <c r="AJ10" s="17">
        <v>0.47413683020099201</v>
      </c>
      <c r="AK10" s="17">
        <v>0.37395350312255599</v>
      </c>
      <c r="AL10" s="17">
        <v>0.35604899665525003</v>
      </c>
      <c r="AM10" s="17"/>
      <c r="AN10" s="17">
        <v>0.40013638922147898</v>
      </c>
      <c r="AO10" s="17">
        <v>0.283170922906126</v>
      </c>
      <c r="AP10" s="17"/>
      <c r="AQ10" s="17">
        <v>0.390051731786137</v>
      </c>
      <c r="AR10" s="17">
        <v>0.29534062842311198</v>
      </c>
      <c r="AS10" s="17"/>
      <c r="AT10" s="17">
        <v>0.36625107369776999</v>
      </c>
      <c r="AU10" s="17">
        <v>0.249193312273707</v>
      </c>
      <c r="AV10" s="17"/>
      <c r="AW10" s="17">
        <v>0.33546312194174599</v>
      </c>
      <c r="AX10" s="17">
        <v>0.36348793129310702</v>
      </c>
      <c r="AY10" s="17"/>
      <c r="AZ10" s="17">
        <v>0.38048545608542</v>
      </c>
      <c r="BA10" s="17">
        <v>0.31706679743622801</v>
      </c>
    </row>
    <row r="11" spans="2:53" ht="72.5" x14ac:dyDescent="0.35">
      <c r="B11" s="18" t="s">
        <v>271</v>
      </c>
      <c r="C11" s="17">
        <v>0.32071469592353002</v>
      </c>
      <c r="D11" s="17">
        <v>0.29645938667233801</v>
      </c>
      <c r="E11" s="17">
        <v>0.34489833273897802</v>
      </c>
      <c r="F11" s="17"/>
      <c r="G11" s="17">
        <v>0.21083776781087901</v>
      </c>
      <c r="H11" s="17">
        <v>0.15199023908162801</v>
      </c>
      <c r="I11" s="17">
        <v>0.19981034606575801</v>
      </c>
      <c r="J11" s="17">
        <v>0.37393935414587598</v>
      </c>
      <c r="K11" s="17">
        <v>0.55991702360412898</v>
      </c>
      <c r="L11" s="17">
        <v>0.68299136070014399</v>
      </c>
      <c r="M11" s="17"/>
      <c r="N11" s="17">
        <v>0.29777910616852798</v>
      </c>
      <c r="O11" s="17">
        <v>0.41662549023594098</v>
      </c>
      <c r="P11" s="17">
        <v>0.37637013042385398</v>
      </c>
      <c r="Q11" s="17">
        <v>0.29845240680353402</v>
      </c>
      <c r="R11" s="17"/>
      <c r="S11" s="17">
        <v>0.293088917900931</v>
      </c>
      <c r="T11" s="17">
        <v>0.35113974032637002</v>
      </c>
      <c r="U11" s="17">
        <v>0.40914367180109401</v>
      </c>
      <c r="V11" s="17">
        <v>0.28962894924772697</v>
      </c>
      <c r="W11" s="17">
        <v>0.25660898634138501</v>
      </c>
      <c r="X11" s="17">
        <v>0.29449805103540999</v>
      </c>
      <c r="Y11" s="17">
        <v>0.33485482051364901</v>
      </c>
      <c r="Z11" s="17">
        <v>0.30531124102534601</v>
      </c>
      <c r="AA11" s="17">
        <v>0.33533878428783498</v>
      </c>
      <c r="AB11" s="17"/>
      <c r="AC11" s="17">
        <v>0.34966255374580102</v>
      </c>
      <c r="AD11" s="17">
        <v>0.46005946375537399</v>
      </c>
      <c r="AE11" s="17">
        <v>0.31645660429899503</v>
      </c>
      <c r="AF11" s="17">
        <v>0.14613543209226301</v>
      </c>
      <c r="AG11" s="17">
        <v>0.115550070427464</v>
      </c>
      <c r="AH11" s="17">
        <v>0.27524557557307699</v>
      </c>
      <c r="AI11" s="17">
        <v>0.43048719082652198</v>
      </c>
      <c r="AJ11" s="17">
        <v>0.28165629458470798</v>
      </c>
      <c r="AK11" s="17">
        <v>0.22322450663698201</v>
      </c>
      <c r="AL11" s="17">
        <v>0.40642416869720099</v>
      </c>
      <c r="AM11" s="17"/>
      <c r="AN11" s="17">
        <v>0.152601348534356</v>
      </c>
      <c r="AO11" s="17">
        <v>0.54104403927630595</v>
      </c>
      <c r="AP11" s="17"/>
      <c r="AQ11" s="17">
        <v>0.19585308635770801</v>
      </c>
      <c r="AR11" s="17">
        <v>0.49175410937494801</v>
      </c>
      <c r="AS11" s="17"/>
      <c r="AT11" s="17">
        <v>0.29043307488891301</v>
      </c>
      <c r="AU11" s="17">
        <v>0.50171358187460002</v>
      </c>
      <c r="AV11" s="17"/>
      <c r="AW11" s="17">
        <v>0.313777146550619</v>
      </c>
      <c r="AX11" s="17">
        <v>0.32910980597481598</v>
      </c>
      <c r="AY11" s="17"/>
      <c r="AZ11" s="17">
        <v>0.125230060232843</v>
      </c>
      <c r="BA11" s="17">
        <v>0.51157308722500305</v>
      </c>
    </row>
    <row r="12" spans="2:53" x14ac:dyDescent="0.35">
      <c r="B12" s="18" t="s">
        <v>69</v>
      </c>
      <c r="C12" s="19">
        <v>2.3114760618806001E-2</v>
      </c>
      <c r="D12" s="19">
        <v>2.1036900582150901E-2</v>
      </c>
      <c r="E12" s="19">
        <v>2.5213416129560198E-2</v>
      </c>
      <c r="F12" s="19"/>
      <c r="G12" s="19">
        <v>1.6180491953308802E-2</v>
      </c>
      <c r="H12" s="19">
        <v>1.1549184293762201E-2</v>
      </c>
      <c r="I12" s="19">
        <v>1.4761862899026E-2</v>
      </c>
      <c r="J12" s="19">
        <v>2.6215149323647699E-2</v>
      </c>
      <c r="K12" s="19">
        <v>3.7178612835440397E-2</v>
      </c>
      <c r="L12" s="19">
        <v>5.40299564762333E-2</v>
      </c>
      <c r="M12" s="19"/>
      <c r="N12" s="19">
        <v>1.3697612295476599E-2</v>
      </c>
      <c r="O12" s="19">
        <v>3.9040634116533898E-2</v>
      </c>
      <c r="P12" s="19">
        <v>4.1529930938774898E-2</v>
      </c>
      <c r="Q12" s="19">
        <v>6.3658709428903906E-2</v>
      </c>
      <c r="R12" s="19"/>
      <c r="S12" s="19">
        <v>2.0852308609630801E-2</v>
      </c>
      <c r="T12" s="19">
        <v>3.7209579420588897E-2</v>
      </c>
      <c r="U12" s="19">
        <v>1.76503847378809E-2</v>
      </c>
      <c r="V12" s="19">
        <v>2.2696095434052699E-2</v>
      </c>
      <c r="W12" s="19">
        <v>3.79498658374334E-2</v>
      </c>
      <c r="X12" s="19">
        <v>1.5744663212012799E-2</v>
      </c>
      <c r="Y12" s="19">
        <v>1.4913174898094E-2</v>
      </c>
      <c r="Z12" s="19">
        <v>1.3362911543357199E-2</v>
      </c>
      <c r="AA12" s="19">
        <v>1.8557872987737499E-2</v>
      </c>
      <c r="AB12" s="19"/>
      <c r="AC12" s="19">
        <v>7.7089819914924699E-3</v>
      </c>
      <c r="AD12" s="19">
        <v>3.4917472675559599E-2</v>
      </c>
      <c r="AE12" s="19">
        <v>1.4267405843823701E-2</v>
      </c>
      <c r="AF12" s="19">
        <v>1.2127397071860099E-2</v>
      </c>
      <c r="AG12" s="19">
        <v>1.6408023526381901E-2</v>
      </c>
      <c r="AH12" s="19">
        <v>5.17161508656028E-2</v>
      </c>
      <c r="AI12" s="19">
        <v>2.2476026635586701E-2</v>
      </c>
      <c r="AJ12" s="19">
        <v>0</v>
      </c>
      <c r="AK12" s="19">
        <v>8.5941796979031801E-3</v>
      </c>
      <c r="AL12" s="19">
        <v>9.7715035963676592E-3</v>
      </c>
      <c r="AM12" s="19"/>
      <c r="AN12" s="19">
        <v>1.0399408977299299E-2</v>
      </c>
      <c r="AO12" s="19">
        <v>3.38669194549263E-2</v>
      </c>
      <c r="AP12" s="19"/>
      <c r="AQ12" s="19">
        <v>1.5830900533374399E-2</v>
      </c>
      <c r="AR12" s="19">
        <v>2.8548473814043501E-2</v>
      </c>
      <c r="AS12" s="19"/>
      <c r="AT12" s="19">
        <v>1.3155237282512401E-2</v>
      </c>
      <c r="AU12" s="19">
        <v>6.8363069796145204E-2</v>
      </c>
      <c r="AV12" s="19"/>
      <c r="AW12" s="19">
        <v>2.5821849891109101E-2</v>
      </c>
      <c r="AX12" s="19">
        <v>1.83136061540775E-2</v>
      </c>
      <c r="AY12" s="19"/>
      <c r="AZ12" s="19">
        <v>7.3474880033144096E-3</v>
      </c>
      <c r="BA12" s="19">
        <v>3.8508892622950201E-2</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290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285</v>
      </c>
      <c r="C9" s="17">
        <v>0.246228952071398</v>
      </c>
      <c r="D9" s="17">
        <v>0.26564203459310698</v>
      </c>
      <c r="E9" s="17">
        <v>0.226497936875239</v>
      </c>
      <c r="F9" s="17"/>
      <c r="G9" s="17">
        <v>0.37620318350965898</v>
      </c>
      <c r="H9" s="17">
        <v>0.30739978042273303</v>
      </c>
      <c r="I9" s="17">
        <v>0.294461317612777</v>
      </c>
      <c r="J9" s="17">
        <v>0.22677645822301701</v>
      </c>
      <c r="K9" s="17">
        <v>0.13439707442332699</v>
      </c>
      <c r="L9" s="17">
        <v>9.0565755057313305E-2</v>
      </c>
      <c r="M9" s="17"/>
      <c r="N9" s="17">
        <v>0.26625809165898701</v>
      </c>
      <c r="O9" s="17">
        <v>0.13906266569071199</v>
      </c>
      <c r="P9" s="17">
        <v>0.22316740666940499</v>
      </c>
      <c r="Q9" s="17">
        <v>0.24090433734328701</v>
      </c>
      <c r="R9" s="17"/>
      <c r="S9" s="17">
        <v>0.28699422500225402</v>
      </c>
      <c r="T9" s="17">
        <v>0.20553726271210099</v>
      </c>
      <c r="U9" s="17">
        <v>0.21701342231311299</v>
      </c>
      <c r="V9" s="17">
        <v>0.25702909343998798</v>
      </c>
      <c r="W9" s="17">
        <v>0.23196262787739599</v>
      </c>
      <c r="X9" s="17">
        <v>0.22732004843668399</v>
      </c>
      <c r="Y9" s="17">
        <v>0.251323442680842</v>
      </c>
      <c r="Z9" s="17">
        <v>0.336604454668532</v>
      </c>
      <c r="AA9" s="17">
        <v>0.24526325148935099</v>
      </c>
      <c r="AB9" s="17"/>
      <c r="AC9" s="17">
        <v>0.173784132507357</v>
      </c>
      <c r="AD9" s="17">
        <v>0.122855452539944</v>
      </c>
      <c r="AE9" s="17">
        <v>0.28409876152097202</v>
      </c>
      <c r="AF9" s="17">
        <v>0.35094529754148401</v>
      </c>
      <c r="AG9" s="17">
        <v>0.29416450430826102</v>
      </c>
      <c r="AH9" s="17">
        <v>0.26749587067104202</v>
      </c>
      <c r="AI9" s="17">
        <v>0.19311049864938501</v>
      </c>
      <c r="AJ9" s="17">
        <v>0.19870399089249199</v>
      </c>
      <c r="AK9" s="17">
        <v>0.29424813048437598</v>
      </c>
      <c r="AL9" s="17">
        <v>0.24051500954810601</v>
      </c>
      <c r="AM9" s="17"/>
      <c r="AN9" s="17">
        <v>0.34197570475741601</v>
      </c>
      <c r="AO9" s="17">
        <v>0.126646243798583</v>
      </c>
      <c r="AP9" s="17"/>
      <c r="AQ9" s="17">
        <v>0.33150482707167001</v>
      </c>
      <c r="AR9" s="17">
        <v>0.12807805828016899</v>
      </c>
      <c r="AS9" s="17"/>
      <c r="AT9" s="17">
        <v>0.26386548581243002</v>
      </c>
      <c r="AU9" s="17">
        <v>0.14036449150348301</v>
      </c>
      <c r="AV9" s="17"/>
      <c r="AW9" s="17">
        <v>0.26266328876954198</v>
      </c>
      <c r="AX9" s="17">
        <v>0.22746931739919901</v>
      </c>
      <c r="AY9" s="17"/>
      <c r="AZ9" s="17">
        <v>0.39785020166298501</v>
      </c>
      <c r="BA9" s="17">
        <v>9.8195897289753198E-2</v>
      </c>
    </row>
    <row r="10" spans="2:53" ht="43.5" x14ac:dyDescent="0.35">
      <c r="B10" s="18" t="s">
        <v>286</v>
      </c>
      <c r="C10" s="17">
        <v>0.30940604836889501</v>
      </c>
      <c r="D10" s="17">
        <v>0.30429755348937798</v>
      </c>
      <c r="E10" s="17">
        <v>0.31479290451881597</v>
      </c>
      <c r="F10" s="17"/>
      <c r="G10" s="17">
        <v>0.36842506041205503</v>
      </c>
      <c r="H10" s="17">
        <v>0.38790723102427699</v>
      </c>
      <c r="I10" s="17">
        <v>0.36509447621772101</v>
      </c>
      <c r="J10" s="17">
        <v>0.278737441810189</v>
      </c>
      <c r="K10" s="17">
        <v>0.206843085272717</v>
      </c>
      <c r="L10" s="17">
        <v>0.137707891828137</v>
      </c>
      <c r="M10" s="17"/>
      <c r="N10" s="17">
        <v>0.335002916114854</v>
      </c>
      <c r="O10" s="17">
        <v>0.20508717097240201</v>
      </c>
      <c r="P10" s="17">
        <v>0.25929452145403897</v>
      </c>
      <c r="Q10" s="17">
        <v>0.27409263649216198</v>
      </c>
      <c r="R10" s="17"/>
      <c r="S10" s="17">
        <v>0.30580649097031798</v>
      </c>
      <c r="T10" s="17">
        <v>0.29475125213752701</v>
      </c>
      <c r="U10" s="17">
        <v>0.27536685138337202</v>
      </c>
      <c r="V10" s="17">
        <v>0.33819970774526098</v>
      </c>
      <c r="W10" s="17">
        <v>0.35502335775619998</v>
      </c>
      <c r="X10" s="17">
        <v>0.35470025303251002</v>
      </c>
      <c r="Y10" s="17">
        <v>0.24757630698937799</v>
      </c>
      <c r="Z10" s="17">
        <v>0.33135848121940797</v>
      </c>
      <c r="AA10" s="17">
        <v>0.30617498316971198</v>
      </c>
      <c r="AB10" s="17"/>
      <c r="AC10" s="17">
        <v>0.29849695930516301</v>
      </c>
      <c r="AD10" s="17">
        <v>0.257641338455535</v>
      </c>
      <c r="AE10" s="17">
        <v>0.32916636514051201</v>
      </c>
      <c r="AF10" s="17">
        <v>0.41451917987161901</v>
      </c>
      <c r="AG10" s="17">
        <v>0.349957118049121</v>
      </c>
      <c r="AH10" s="17">
        <v>0.30984046373177898</v>
      </c>
      <c r="AI10" s="17">
        <v>0.24191686277181601</v>
      </c>
      <c r="AJ10" s="17">
        <v>0.38808074403785697</v>
      </c>
      <c r="AK10" s="17">
        <v>0.41163141040419698</v>
      </c>
      <c r="AL10" s="17">
        <v>0.28886479114103703</v>
      </c>
      <c r="AM10" s="17"/>
      <c r="AN10" s="17">
        <v>0.38622956644906098</v>
      </c>
      <c r="AO10" s="17">
        <v>0.20635069001350001</v>
      </c>
      <c r="AP10" s="17"/>
      <c r="AQ10" s="17">
        <v>0.36384706611849099</v>
      </c>
      <c r="AR10" s="17">
        <v>0.24460064106604901</v>
      </c>
      <c r="AS10" s="17"/>
      <c r="AT10" s="17">
        <v>0.33079766622296097</v>
      </c>
      <c r="AU10" s="17">
        <v>0.194534956344392</v>
      </c>
      <c r="AV10" s="17"/>
      <c r="AW10" s="17">
        <v>0.325184258714112</v>
      </c>
      <c r="AX10" s="17">
        <v>0.29033631517654501</v>
      </c>
      <c r="AY10" s="17"/>
      <c r="AZ10" s="17">
        <v>0.38431762456298002</v>
      </c>
      <c r="BA10" s="17">
        <v>0.23626729313248099</v>
      </c>
    </row>
    <row r="11" spans="2:53" ht="29" x14ac:dyDescent="0.35">
      <c r="B11" s="18" t="s">
        <v>287</v>
      </c>
      <c r="C11" s="17">
        <v>0.38102048313236903</v>
      </c>
      <c r="D11" s="17">
        <v>0.382821151157824</v>
      </c>
      <c r="E11" s="17">
        <v>0.37920239802214101</v>
      </c>
      <c r="F11" s="17"/>
      <c r="G11" s="17">
        <v>0.19412185079063299</v>
      </c>
      <c r="H11" s="17">
        <v>0.24046862071385999</v>
      </c>
      <c r="I11" s="17">
        <v>0.29679026525243402</v>
      </c>
      <c r="J11" s="17">
        <v>0.43527035144054699</v>
      </c>
      <c r="K11" s="17">
        <v>0.56871028972416104</v>
      </c>
      <c r="L11" s="17">
        <v>0.67887053075340797</v>
      </c>
      <c r="M11" s="17"/>
      <c r="N11" s="17">
        <v>0.35378706835811402</v>
      </c>
      <c r="O11" s="17">
        <v>0.54036956247600998</v>
      </c>
      <c r="P11" s="17">
        <v>0.41533409482183697</v>
      </c>
      <c r="Q11" s="17">
        <v>0.35813998362980398</v>
      </c>
      <c r="R11" s="17"/>
      <c r="S11" s="17">
        <v>0.34138831776360401</v>
      </c>
      <c r="T11" s="17">
        <v>0.411383162614892</v>
      </c>
      <c r="U11" s="17">
        <v>0.42177873031285101</v>
      </c>
      <c r="V11" s="17">
        <v>0.33834469015812901</v>
      </c>
      <c r="W11" s="17">
        <v>0.37949865062570598</v>
      </c>
      <c r="X11" s="17">
        <v>0.33160964261342202</v>
      </c>
      <c r="Y11" s="17">
        <v>0.46059828668259301</v>
      </c>
      <c r="Z11" s="17">
        <v>0.29194832948198801</v>
      </c>
      <c r="AA11" s="17">
        <v>0.40957027481821201</v>
      </c>
      <c r="AB11" s="17"/>
      <c r="AC11" s="17">
        <v>0.48916588844231201</v>
      </c>
      <c r="AD11" s="17">
        <v>0.47186339200914901</v>
      </c>
      <c r="AE11" s="17">
        <v>0.36547880908129199</v>
      </c>
      <c r="AF11" s="17">
        <v>0.188114669906879</v>
      </c>
      <c r="AG11" s="17">
        <v>0.26917645359408898</v>
      </c>
      <c r="AH11" s="17">
        <v>0.29943006414316398</v>
      </c>
      <c r="AI11" s="17">
        <v>0.49568444242037302</v>
      </c>
      <c r="AJ11" s="17">
        <v>0.39594769670174701</v>
      </c>
      <c r="AK11" s="17">
        <v>0.29412045911142698</v>
      </c>
      <c r="AL11" s="17">
        <v>0.38133336981270499</v>
      </c>
      <c r="AM11" s="17"/>
      <c r="AN11" s="17">
        <v>0.238499988790594</v>
      </c>
      <c r="AO11" s="17">
        <v>0.56885747410735299</v>
      </c>
      <c r="AP11" s="17"/>
      <c r="AQ11" s="17">
        <v>0.26982618108432199</v>
      </c>
      <c r="AR11" s="17">
        <v>0.52643561125316196</v>
      </c>
      <c r="AS11" s="17"/>
      <c r="AT11" s="17">
        <v>0.35401584748187898</v>
      </c>
      <c r="AU11" s="17">
        <v>0.54577600649332803</v>
      </c>
      <c r="AV11" s="17"/>
      <c r="AW11" s="17">
        <v>0.345060167103452</v>
      </c>
      <c r="AX11" s="17">
        <v>0.42464020768433403</v>
      </c>
      <c r="AY11" s="17"/>
      <c r="AZ11" s="17">
        <v>0.185345646083447</v>
      </c>
      <c r="BA11" s="17">
        <v>0.57206457457916404</v>
      </c>
    </row>
    <row r="12" spans="2:53" ht="43.5" x14ac:dyDescent="0.35">
      <c r="B12" s="18" t="s">
        <v>288</v>
      </c>
      <c r="C12" s="17">
        <v>2.97029035294522E-2</v>
      </c>
      <c r="D12" s="17">
        <v>2.7374100818900099E-2</v>
      </c>
      <c r="E12" s="17">
        <v>3.2058428822230499E-2</v>
      </c>
      <c r="F12" s="17"/>
      <c r="G12" s="17">
        <v>2.4941408526296598E-2</v>
      </c>
      <c r="H12" s="17">
        <v>3.5144290838005E-2</v>
      </c>
      <c r="I12" s="17">
        <v>2.1341732720869699E-2</v>
      </c>
      <c r="J12" s="17">
        <v>3.55625568676231E-2</v>
      </c>
      <c r="K12" s="17">
        <v>3.2636463475333E-2</v>
      </c>
      <c r="L12" s="17">
        <v>2.47080459865913E-2</v>
      </c>
      <c r="M12" s="17"/>
      <c r="N12" s="17">
        <v>2.3857001819359E-2</v>
      </c>
      <c r="O12" s="17">
        <v>4.9427660783969402E-2</v>
      </c>
      <c r="P12" s="17">
        <v>3.9563701959782697E-2</v>
      </c>
      <c r="Q12" s="17">
        <v>5.1006703476852801E-2</v>
      </c>
      <c r="R12" s="17"/>
      <c r="S12" s="17">
        <v>3.2476479181350902E-2</v>
      </c>
      <c r="T12" s="17">
        <v>3.2513952519367298E-2</v>
      </c>
      <c r="U12" s="17">
        <v>4.29204986613793E-2</v>
      </c>
      <c r="V12" s="17">
        <v>2.6599598718253199E-2</v>
      </c>
      <c r="W12" s="17">
        <v>2.0040792489531601E-2</v>
      </c>
      <c r="X12" s="17">
        <v>5.4880729613959102E-2</v>
      </c>
      <c r="Y12" s="17">
        <v>1.9150726306964402E-2</v>
      </c>
      <c r="Z12" s="17">
        <v>1.3362911543357199E-2</v>
      </c>
      <c r="AA12" s="17">
        <v>1.69415428725322E-2</v>
      </c>
      <c r="AB12" s="17"/>
      <c r="AC12" s="17">
        <v>1.6744297796776299E-2</v>
      </c>
      <c r="AD12" s="17">
        <v>7.2889897338037204E-2</v>
      </c>
      <c r="AE12" s="17">
        <v>1.4110229763584101E-2</v>
      </c>
      <c r="AF12" s="17">
        <v>3.0937129910057402E-2</v>
      </c>
      <c r="AG12" s="17">
        <v>2.6052736200715298E-2</v>
      </c>
      <c r="AH12" s="17">
        <v>5.2559476197393602E-2</v>
      </c>
      <c r="AI12" s="17">
        <v>3.69351341209554E-2</v>
      </c>
      <c r="AJ12" s="17">
        <v>0</v>
      </c>
      <c r="AK12" s="17">
        <v>0</v>
      </c>
      <c r="AL12" s="17">
        <v>2.8802313437574899E-2</v>
      </c>
      <c r="AM12" s="17"/>
      <c r="AN12" s="17">
        <v>1.8657414214688799E-2</v>
      </c>
      <c r="AO12" s="17">
        <v>4.2624870327328902E-2</v>
      </c>
      <c r="AP12" s="17"/>
      <c r="AQ12" s="17">
        <v>1.8350779027434198E-2</v>
      </c>
      <c r="AR12" s="17">
        <v>4.6072606006809701E-2</v>
      </c>
      <c r="AS12" s="17"/>
      <c r="AT12" s="17">
        <v>2.7718644961720901E-2</v>
      </c>
      <c r="AU12" s="17">
        <v>3.9035002210676802E-2</v>
      </c>
      <c r="AV12" s="17"/>
      <c r="AW12" s="17">
        <v>2.6577956809848199E-2</v>
      </c>
      <c r="AX12" s="17">
        <v>3.3676292262887701E-2</v>
      </c>
      <c r="AY12" s="17"/>
      <c r="AZ12" s="17">
        <v>2.1290518709975399E-2</v>
      </c>
      <c r="BA12" s="17">
        <v>3.7916204937930902E-2</v>
      </c>
    </row>
    <row r="13" spans="2:53" ht="43.5" x14ac:dyDescent="0.35">
      <c r="B13" s="18" t="s">
        <v>289</v>
      </c>
      <c r="C13" s="17">
        <v>1.6211932100026801E-2</v>
      </c>
      <c r="D13" s="17">
        <v>7.2660221590540603E-3</v>
      </c>
      <c r="E13" s="17">
        <v>2.5172427178238602E-2</v>
      </c>
      <c r="F13" s="17"/>
      <c r="G13" s="17">
        <v>1.2622546920154E-2</v>
      </c>
      <c r="H13" s="17">
        <v>1.75085020260092E-2</v>
      </c>
      <c r="I13" s="17">
        <v>1.34505377026696E-2</v>
      </c>
      <c r="J13" s="17">
        <v>1.1722217975478301E-2</v>
      </c>
      <c r="K13" s="17">
        <v>2.64985075127388E-2</v>
      </c>
      <c r="L13" s="17">
        <v>1.75962539341314E-2</v>
      </c>
      <c r="M13" s="17"/>
      <c r="N13" s="17">
        <v>8.7289817621375096E-3</v>
      </c>
      <c r="O13" s="17">
        <v>4.70702213676846E-2</v>
      </c>
      <c r="P13" s="17">
        <v>3.04730458542305E-2</v>
      </c>
      <c r="Q13" s="17">
        <v>3.3254382027026699E-2</v>
      </c>
      <c r="R13" s="17"/>
      <c r="S13" s="17">
        <v>8.5481236409820308E-3</v>
      </c>
      <c r="T13" s="17">
        <v>1.2801899848873999E-2</v>
      </c>
      <c r="U13" s="17">
        <v>2.0254785008565802E-2</v>
      </c>
      <c r="V13" s="17">
        <v>3.03581204756561E-2</v>
      </c>
      <c r="W13" s="17">
        <v>6.7372860065897698E-3</v>
      </c>
      <c r="X13" s="17">
        <v>1.5744663091413001E-2</v>
      </c>
      <c r="Y13" s="17">
        <v>1.7113683629259899E-2</v>
      </c>
      <c r="Z13" s="17">
        <v>2.6725823086714399E-2</v>
      </c>
      <c r="AA13" s="17">
        <v>1.6941542950073701E-2</v>
      </c>
      <c r="AB13" s="17"/>
      <c r="AC13" s="17">
        <v>8.0812759436870406E-3</v>
      </c>
      <c r="AD13" s="17">
        <v>5.9437717897117999E-2</v>
      </c>
      <c r="AE13" s="17">
        <v>3.5729172468197301E-3</v>
      </c>
      <c r="AF13" s="17">
        <v>4.8172843710962698E-3</v>
      </c>
      <c r="AG13" s="17">
        <v>4.4241164321432699E-2</v>
      </c>
      <c r="AH13" s="17">
        <v>0</v>
      </c>
      <c r="AI13" s="17">
        <v>1.6900319726420799E-2</v>
      </c>
      <c r="AJ13" s="17">
        <v>8.5717944802835393E-3</v>
      </c>
      <c r="AK13" s="17">
        <v>0</v>
      </c>
      <c r="AL13" s="17">
        <v>4.3334430113302499E-2</v>
      </c>
      <c r="AM13" s="17"/>
      <c r="AN13" s="17">
        <v>7.6391085406928103E-3</v>
      </c>
      <c r="AO13" s="17">
        <v>2.7569840250783101E-2</v>
      </c>
      <c r="AP13" s="17"/>
      <c r="AQ13" s="17">
        <v>7.2200910273201796E-3</v>
      </c>
      <c r="AR13" s="17">
        <v>2.8714310812013699E-2</v>
      </c>
      <c r="AS13" s="17"/>
      <c r="AT13" s="17">
        <v>1.3541102718418E-2</v>
      </c>
      <c r="AU13" s="17">
        <v>2.8870045429727501E-2</v>
      </c>
      <c r="AV13" s="17"/>
      <c r="AW13" s="17">
        <v>1.9181759377724501E-2</v>
      </c>
      <c r="AX13" s="17">
        <v>1.2731946072318E-2</v>
      </c>
      <c r="AY13" s="17"/>
      <c r="AZ13" s="17">
        <v>5.9129110716008198E-3</v>
      </c>
      <c r="BA13" s="17">
        <v>2.6267221501776301E-2</v>
      </c>
    </row>
    <row r="14" spans="2:53" x14ac:dyDescent="0.35">
      <c r="B14" s="18" t="s">
        <v>69</v>
      </c>
      <c r="C14" s="19">
        <v>1.7429680797859101E-2</v>
      </c>
      <c r="D14" s="19">
        <v>1.25991377817359E-2</v>
      </c>
      <c r="E14" s="19">
        <v>2.2275904583334599E-2</v>
      </c>
      <c r="F14" s="19"/>
      <c r="G14" s="19">
        <v>2.36859498412029E-2</v>
      </c>
      <c r="H14" s="19">
        <v>1.1571574975115399E-2</v>
      </c>
      <c r="I14" s="19">
        <v>8.8616704935283001E-3</v>
      </c>
      <c r="J14" s="19">
        <v>1.19309736831456E-2</v>
      </c>
      <c r="K14" s="19">
        <v>3.0914579591722901E-2</v>
      </c>
      <c r="L14" s="19">
        <v>5.0551522440419001E-2</v>
      </c>
      <c r="M14" s="19"/>
      <c r="N14" s="19">
        <v>1.23659402865487E-2</v>
      </c>
      <c r="O14" s="19">
        <v>1.8982718709221101E-2</v>
      </c>
      <c r="P14" s="19">
        <v>3.2167229240705301E-2</v>
      </c>
      <c r="Q14" s="19">
        <v>4.26019570308682E-2</v>
      </c>
      <c r="R14" s="19"/>
      <c r="S14" s="19">
        <v>2.4786363441491901E-2</v>
      </c>
      <c r="T14" s="19">
        <v>4.3012470167239303E-2</v>
      </c>
      <c r="U14" s="19">
        <v>2.2665712320718501E-2</v>
      </c>
      <c r="V14" s="19">
        <v>9.4687894627128698E-3</v>
      </c>
      <c r="W14" s="19">
        <v>6.7372852445758899E-3</v>
      </c>
      <c r="X14" s="19">
        <v>1.5744663212012799E-2</v>
      </c>
      <c r="Y14" s="19">
        <v>4.2375537109624302E-3</v>
      </c>
      <c r="Z14" s="19">
        <v>0</v>
      </c>
      <c r="AA14" s="19">
        <v>5.1084047001194299E-3</v>
      </c>
      <c r="AB14" s="19"/>
      <c r="AC14" s="19">
        <v>1.37274460047039E-2</v>
      </c>
      <c r="AD14" s="19">
        <v>1.53122017602167E-2</v>
      </c>
      <c r="AE14" s="19">
        <v>3.5729172468197301E-3</v>
      </c>
      <c r="AF14" s="19">
        <v>1.0666438398863699E-2</v>
      </c>
      <c r="AG14" s="19">
        <v>1.6408023526381901E-2</v>
      </c>
      <c r="AH14" s="19">
        <v>7.0674125256621007E-2</v>
      </c>
      <c r="AI14" s="19">
        <v>1.54527423110497E-2</v>
      </c>
      <c r="AJ14" s="19">
        <v>8.6957738876206406E-3</v>
      </c>
      <c r="AK14" s="19">
        <v>0</v>
      </c>
      <c r="AL14" s="19">
        <v>1.7150085947274501E-2</v>
      </c>
      <c r="AM14" s="19"/>
      <c r="AN14" s="19">
        <v>6.9982172475477203E-3</v>
      </c>
      <c r="AO14" s="19">
        <v>2.7950881502452101E-2</v>
      </c>
      <c r="AP14" s="19"/>
      <c r="AQ14" s="19">
        <v>9.2510556707628804E-3</v>
      </c>
      <c r="AR14" s="19">
        <v>2.6098772581796301E-2</v>
      </c>
      <c r="AS14" s="19"/>
      <c r="AT14" s="19">
        <v>1.0061252802590299E-2</v>
      </c>
      <c r="AU14" s="19">
        <v>5.1419498018392303E-2</v>
      </c>
      <c r="AV14" s="19"/>
      <c r="AW14" s="19">
        <v>2.1332569225320799E-2</v>
      </c>
      <c r="AX14" s="19">
        <v>1.1145921404716401E-2</v>
      </c>
      <c r="AY14" s="19"/>
      <c r="AZ14" s="19">
        <v>5.2830979090116E-3</v>
      </c>
      <c r="BA14" s="19">
        <v>2.92888085588951E-2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A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296</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43.5" x14ac:dyDescent="0.35">
      <c r="B9" s="18" t="s">
        <v>291</v>
      </c>
      <c r="C9" s="17">
        <v>0.25777812894306701</v>
      </c>
      <c r="D9" s="17">
        <v>0.26594206486019201</v>
      </c>
      <c r="E9" s="17">
        <v>0.24930665053961301</v>
      </c>
      <c r="F9" s="17"/>
      <c r="G9" s="17">
        <v>0.35576342659913102</v>
      </c>
      <c r="H9" s="17">
        <v>0.33378931988603</v>
      </c>
      <c r="I9" s="17">
        <v>0.32753920723179403</v>
      </c>
      <c r="J9" s="17">
        <v>0.22671391873577701</v>
      </c>
      <c r="K9" s="17">
        <v>0.118558657082293</v>
      </c>
      <c r="L9" s="17">
        <v>9.0597972469534896E-2</v>
      </c>
      <c r="M9" s="17"/>
      <c r="N9" s="17">
        <v>0.28222725618515099</v>
      </c>
      <c r="O9" s="17">
        <v>0.141140835625122</v>
      </c>
      <c r="P9" s="17">
        <v>0.21073360839896099</v>
      </c>
      <c r="Q9" s="17">
        <v>0.26976915236792898</v>
      </c>
      <c r="R9" s="17"/>
      <c r="S9" s="17">
        <v>0.31201791412351398</v>
      </c>
      <c r="T9" s="17">
        <v>0.18462908812311099</v>
      </c>
      <c r="U9" s="17">
        <v>0.26996457965138998</v>
      </c>
      <c r="V9" s="17">
        <v>0.289338960041718</v>
      </c>
      <c r="W9" s="17">
        <v>0.23179156380694199</v>
      </c>
      <c r="X9" s="17">
        <v>0.27455402688744501</v>
      </c>
      <c r="Y9" s="17">
        <v>0.20911138206049701</v>
      </c>
      <c r="Z9" s="17">
        <v>0.41153593898283097</v>
      </c>
      <c r="AA9" s="17">
        <v>0.228321706679813</v>
      </c>
      <c r="AB9" s="17"/>
      <c r="AC9" s="17">
        <v>0.22549922404643399</v>
      </c>
      <c r="AD9" s="17">
        <v>0.14827439469207199</v>
      </c>
      <c r="AE9" s="17">
        <v>0.25999490924545499</v>
      </c>
      <c r="AF9" s="17">
        <v>0.39239913123708597</v>
      </c>
      <c r="AG9" s="17">
        <v>0.33128120104957698</v>
      </c>
      <c r="AH9" s="17">
        <v>0.27367964382062498</v>
      </c>
      <c r="AI9" s="17">
        <v>0.21444482391485001</v>
      </c>
      <c r="AJ9" s="17">
        <v>0.178987393828972</v>
      </c>
      <c r="AK9" s="17">
        <v>0.30258588493396099</v>
      </c>
      <c r="AL9" s="17">
        <v>0.19649547575691001</v>
      </c>
      <c r="AM9" s="17"/>
      <c r="AN9" s="17">
        <v>0.372918482155637</v>
      </c>
      <c r="AO9" s="17">
        <v>0.116166443164955</v>
      </c>
      <c r="AP9" s="17"/>
      <c r="AQ9" s="17">
        <v>0.353225515828895</v>
      </c>
      <c r="AR9" s="17">
        <v>0.12958344853394499</v>
      </c>
      <c r="AS9" s="17"/>
      <c r="AT9" s="17">
        <v>0.28167152590133099</v>
      </c>
      <c r="AU9" s="17">
        <v>0.124061689320127</v>
      </c>
      <c r="AV9" s="17"/>
      <c r="AW9" s="17">
        <v>0.27426139388359999</v>
      </c>
      <c r="AX9" s="17">
        <v>0.23875319306614201</v>
      </c>
      <c r="AY9" s="17"/>
      <c r="AZ9" s="17">
        <v>0.42683872908652198</v>
      </c>
      <c r="BA9" s="17">
        <v>9.2718434804768102E-2</v>
      </c>
    </row>
    <row r="10" spans="2:53" ht="43.5" x14ac:dyDescent="0.35">
      <c r="B10" s="18" t="s">
        <v>292</v>
      </c>
      <c r="C10" s="17">
        <v>0.30209447869839801</v>
      </c>
      <c r="D10" s="17">
        <v>0.31437274958223799</v>
      </c>
      <c r="E10" s="17">
        <v>0.29008799141907399</v>
      </c>
      <c r="F10" s="17"/>
      <c r="G10" s="17">
        <v>0.27021137669435202</v>
      </c>
      <c r="H10" s="17">
        <v>0.359784502739387</v>
      </c>
      <c r="I10" s="17">
        <v>0.36499806848558802</v>
      </c>
      <c r="J10" s="17">
        <v>0.289731084918953</v>
      </c>
      <c r="K10" s="17">
        <v>0.22023152121904499</v>
      </c>
      <c r="L10" s="17">
        <v>0.128070860628828</v>
      </c>
      <c r="M10" s="17"/>
      <c r="N10" s="17">
        <v>0.32933758583596601</v>
      </c>
      <c r="O10" s="17">
        <v>0.222227259470268</v>
      </c>
      <c r="P10" s="17">
        <v>0.22474779910249201</v>
      </c>
      <c r="Q10" s="17">
        <v>0.246923211965974</v>
      </c>
      <c r="R10" s="17"/>
      <c r="S10" s="17">
        <v>0.298618395428914</v>
      </c>
      <c r="T10" s="17">
        <v>0.30139483611733298</v>
      </c>
      <c r="U10" s="17">
        <v>0.232252878480603</v>
      </c>
      <c r="V10" s="17">
        <v>0.30784158895980801</v>
      </c>
      <c r="W10" s="17">
        <v>0.361931708755869</v>
      </c>
      <c r="X10" s="17">
        <v>0.32133684965029902</v>
      </c>
      <c r="Y10" s="17">
        <v>0.285714286428641</v>
      </c>
      <c r="Z10" s="17">
        <v>0.27858541987176999</v>
      </c>
      <c r="AA10" s="17">
        <v>0.32137048904677401</v>
      </c>
      <c r="AB10" s="17"/>
      <c r="AC10" s="17">
        <v>0.27133561028261599</v>
      </c>
      <c r="AD10" s="17">
        <v>0.220378164034924</v>
      </c>
      <c r="AE10" s="17">
        <v>0.36280990347805098</v>
      </c>
      <c r="AF10" s="17">
        <v>0.35970333585702502</v>
      </c>
      <c r="AG10" s="17">
        <v>0.27982222389066003</v>
      </c>
      <c r="AH10" s="17">
        <v>0.301350881124268</v>
      </c>
      <c r="AI10" s="17">
        <v>0.25535904432294299</v>
      </c>
      <c r="AJ10" s="17">
        <v>0.37220913310626802</v>
      </c>
      <c r="AK10" s="17">
        <v>0.34876162256024201</v>
      </c>
      <c r="AL10" s="17">
        <v>0.34191091521797601</v>
      </c>
      <c r="AM10" s="17"/>
      <c r="AN10" s="17">
        <v>0.36026459008203499</v>
      </c>
      <c r="AO10" s="17">
        <v>0.22527313824696099</v>
      </c>
      <c r="AP10" s="17"/>
      <c r="AQ10" s="17">
        <v>0.34736807293907601</v>
      </c>
      <c r="AR10" s="17">
        <v>0.243123083004813</v>
      </c>
      <c r="AS10" s="17"/>
      <c r="AT10" s="17">
        <v>0.31810867961782502</v>
      </c>
      <c r="AU10" s="17">
        <v>0.21008286337568299</v>
      </c>
      <c r="AV10" s="17"/>
      <c r="AW10" s="17">
        <v>0.29895375554967402</v>
      </c>
      <c r="AX10" s="17">
        <v>0.30517942883468901</v>
      </c>
      <c r="AY10" s="17"/>
      <c r="AZ10" s="17">
        <v>0.35018168612498801</v>
      </c>
      <c r="BA10" s="17">
        <v>0.25514527975397899</v>
      </c>
    </row>
    <row r="11" spans="2:53" ht="29" x14ac:dyDescent="0.35">
      <c r="B11" s="18" t="s">
        <v>293</v>
      </c>
      <c r="C11" s="17">
        <v>0.37718596573871999</v>
      </c>
      <c r="D11" s="17">
        <v>0.36821630832972901</v>
      </c>
      <c r="E11" s="17">
        <v>0.38613475610942999</v>
      </c>
      <c r="F11" s="17"/>
      <c r="G11" s="17">
        <v>0.27520756470040703</v>
      </c>
      <c r="H11" s="17">
        <v>0.224691484631526</v>
      </c>
      <c r="I11" s="17">
        <v>0.26953326347708501</v>
      </c>
      <c r="J11" s="17">
        <v>0.414122377966544</v>
      </c>
      <c r="K11" s="17">
        <v>0.60231689826129498</v>
      </c>
      <c r="L11" s="17">
        <v>0.71537473813659103</v>
      </c>
      <c r="M11" s="17"/>
      <c r="N11" s="17">
        <v>0.345247252884127</v>
      </c>
      <c r="O11" s="17">
        <v>0.49149894979607101</v>
      </c>
      <c r="P11" s="17">
        <v>0.464966089823655</v>
      </c>
      <c r="Q11" s="17">
        <v>0.38090509095362801</v>
      </c>
      <c r="R11" s="17"/>
      <c r="S11" s="17">
        <v>0.31751929380944799</v>
      </c>
      <c r="T11" s="17">
        <v>0.43025452384469298</v>
      </c>
      <c r="U11" s="17">
        <v>0.43701818640648499</v>
      </c>
      <c r="V11" s="17">
        <v>0.34029644749442201</v>
      </c>
      <c r="W11" s="17">
        <v>0.36389235867676101</v>
      </c>
      <c r="X11" s="17">
        <v>0.33753268735712</v>
      </c>
      <c r="Y11" s="17">
        <v>0.451796229596723</v>
      </c>
      <c r="Z11" s="17">
        <v>0.260994391405868</v>
      </c>
      <c r="AA11" s="17">
        <v>0.39773713842772201</v>
      </c>
      <c r="AB11" s="17"/>
      <c r="AC11" s="17">
        <v>0.46234774981739502</v>
      </c>
      <c r="AD11" s="17">
        <v>0.51279076637181098</v>
      </c>
      <c r="AE11" s="17">
        <v>0.33445643070772901</v>
      </c>
      <c r="AF11" s="17">
        <v>0.20576772324689899</v>
      </c>
      <c r="AG11" s="17">
        <v>0.24843305009165501</v>
      </c>
      <c r="AH11" s="17">
        <v>0.28755441022731998</v>
      </c>
      <c r="AI11" s="17">
        <v>0.46196492146075602</v>
      </c>
      <c r="AJ11" s="17">
        <v>0.42293694476104099</v>
      </c>
      <c r="AK11" s="17">
        <v>0.34005831210948301</v>
      </c>
      <c r="AL11" s="17">
        <v>0.390561281461761</v>
      </c>
      <c r="AM11" s="17"/>
      <c r="AN11" s="17">
        <v>0.22846522841831601</v>
      </c>
      <c r="AO11" s="17">
        <v>0.56557581772270804</v>
      </c>
      <c r="AP11" s="17"/>
      <c r="AQ11" s="17">
        <v>0.26171930429135998</v>
      </c>
      <c r="AR11" s="17">
        <v>0.53534875445749697</v>
      </c>
      <c r="AS11" s="17"/>
      <c r="AT11" s="17">
        <v>0.347030444148277</v>
      </c>
      <c r="AU11" s="17">
        <v>0.55478016958535203</v>
      </c>
      <c r="AV11" s="17"/>
      <c r="AW11" s="17">
        <v>0.366464155046207</v>
      </c>
      <c r="AX11" s="17">
        <v>0.39122482350700999</v>
      </c>
      <c r="AY11" s="17"/>
      <c r="AZ11" s="17">
        <v>0.18795943426109399</v>
      </c>
      <c r="BA11" s="17">
        <v>0.56193435408020798</v>
      </c>
    </row>
    <row r="12" spans="2:53" ht="43.5" x14ac:dyDescent="0.35">
      <c r="B12" s="18" t="s">
        <v>294</v>
      </c>
      <c r="C12" s="17">
        <v>3.3588373667435001E-2</v>
      </c>
      <c r="D12" s="17">
        <v>3.4282508670448998E-2</v>
      </c>
      <c r="E12" s="17">
        <v>3.2924456912557298E-2</v>
      </c>
      <c r="F12" s="17"/>
      <c r="G12" s="17">
        <v>6.6466961428422094E-2</v>
      </c>
      <c r="H12" s="17">
        <v>5.6764517030442503E-2</v>
      </c>
      <c r="I12" s="17">
        <v>2.2737483111422999E-2</v>
      </c>
      <c r="J12" s="17">
        <v>3.7060695786398097E-2</v>
      </c>
      <c r="K12" s="17">
        <v>1.3529340959058099E-2</v>
      </c>
      <c r="L12" s="17">
        <v>1.5159850506531699E-2</v>
      </c>
      <c r="M12" s="17"/>
      <c r="N12" s="17">
        <v>2.31866343560213E-2</v>
      </c>
      <c r="O12" s="17">
        <v>8.4692450497779806E-2</v>
      </c>
      <c r="P12" s="17">
        <v>5.2114500822559001E-2</v>
      </c>
      <c r="Q12" s="17">
        <v>4.1127081532758E-2</v>
      </c>
      <c r="R12" s="17"/>
      <c r="S12" s="17">
        <v>4.1585955901588402E-2</v>
      </c>
      <c r="T12" s="17">
        <v>3.6013458063612197E-2</v>
      </c>
      <c r="U12" s="17">
        <v>2.28591861509016E-2</v>
      </c>
      <c r="V12" s="17">
        <v>3.2164883206562599E-2</v>
      </c>
      <c r="W12" s="17">
        <v>2.44752945862678E-2</v>
      </c>
      <c r="X12" s="17">
        <v>4.8957684629061297E-2</v>
      </c>
      <c r="Y12" s="17">
        <v>4.2702481156864001E-2</v>
      </c>
      <c r="Z12" s="17">
        <v>1.3362915229512501E-2</v>
      </c>
      <c r="AA12" s="17">
        <v>2.5412314605785399E-2</v>
      </c>
      <c r="AB12" s="17"/>
      <c r="AC12" s="17">
        <v>2.7316567905765001E-2</v>
      </c>
      <c r="AD12" s="17">
        <v>4.7728253172588497E-2</v>
      </c>
      <c r="AE12" s="17">
        <v>2.3294063293383099E-2</v>
      </c>
      <c r="AF12" s="17">
        <v>2.46319944104657E-2</v>
      </c>
      <c r="AG12" s="17">
        <v>0.111343859517779</v>
      </c>
      <c r="AH12" s="17">
        <v>5.4082265194940499E-2</v>
      </c>
      <c r="AI12" s="17">
        <v>4.42569815349333E-2</v>
      </c>
      <c r="AJ12" s="17">
        <v>1.71707544160992E-2</v>
      </c>
      <c r="AK12" s="17">
        <v>8.5941803963137994E-3</v>
      </c>
      <c r="AL12" s="17">
        <v>5.2175838806555901E-2</v>
      </c>
      <c r="AM12" s="17"/>
      <c r="AN12" s="17">
        <v>2.8869031538558899E-2</v>
      </c>
      <c r="AO12" s="17">
        <v>3.9856844883671999E-2</v>
      </c>
      <c r="AP12" s="17"/>
      <c r="AQ12" s="17">
        <v>2.5078719538194599E-2</v>
      </c>
      <c r="AR12" s="17">
        <v>4.3836353567808801E-2</v>
      </c>
      <c r="AS12" s="17"/>
      <c r="AT12" s="17">
        <v>3.2596740636297902E-2</v>
      </c>
      <c r="AU12" s="17">
        <v>3.9807796197279199E-2</v>
      </c>
      <c r="AV12" s="17"/>
      <c r="AW12" s="17">
        <v>2.8577620777433501E-2</v>
      </c>
      <c r="AX12" s="17">
        <v>3.9866013364600203E-2</v>
      </c>
      <c r="AY12" s="17"/>
      <c r="AZ12" s="17">
        <v>2.8094293515601599E-2</v>
      </c>
      <c r="BA12" s="17">
        <v>3.8952433588335597E-2</v>
      </c>
    </row>
    <row r="13" spans="2:53" ht="43.5" x14ac:dyDescent="0.35">
      <c r="B13" s="18" t="s">
        <v>295</v>
      </c>
      <c r="C13" s="17">
        <v>1.2207548739982799E-2</v>
      </c>
      <c r="D13" s="17">
        <v>8.2413204055448094E-3</v>
      </c>
      <c r="E13" s="17">
        <v>1.61847596959954E-2</v>
      </c>
      <c r="F13" s="17"/>
      <c r="G13" s="17">
        <v>2.11102935987134E-2</v>
      </c>
      <c r="H13" s="17">
        <v>1.16359188172375E-2</v>
      </c>
      <c r="I13" s="17">
        <v>4.8404972964977396E-3</v>
      </c>
      <c r="J13" s="17">
        <v>1.8956013882493301E-2</v>
      </c>
      <c r="K13" s="17">
        <v>1.4633331121043701E-2</v>
      </c>
      <c r="L13" s="17">
        <v>1.0285383769214999E-2</v>
      </c>
      <c r="M13" s="17"/>
      <c r="N13" s="17">
        <v>5.8972362147251701E-3</v>
      </c>
      <c r="O13" s="17">
        <v>3.7790747939924402E-2</v>
      </c>
      <c r="P13" s="17">
        <v>2.73835809288656E-2</v>
      </c>
      <c r="Q13" s="17">
        <v>1.8673509203672899E-2</v>
      </c>
      <c r="R13" s="17"/>
      <c r="S13" s="17">
        <v>8.5481236409820308E-3</v>
      </c>
      <c r="T13" s="17">
        <v>1.2801899740970801E-2</v>
      </c>
      <c r="U13" s="17">
        <v>1.76503843020554E-2</v>
      </c>
      <c r="V13" s="17">
        <v>1.5179061082929501E-2</v>
      </c>
      <c r="W13" s="17">
        <v>1.11717881675704E-2</v>
      </c>
      <c r="X13" s="17">
        <v>3.8985679239074201E-3</v>
      </c>
      <c r="Y13" s="17">
        <v>4.2375537109624302E-3</v>
      </c>
      <c r="Z13" s="17">
        <v>3.5521334510018501E-2</v>
      </c>
      <c r="AA13" s="17">
        <v>1.3579175322965801E-2</v>
      </c>
      <c r="AB13" s="17"/>
      <c r="AC13" s="17">
        <v>3.6590434499053901E-3</v>
      </c>
      <c r="AD13" s="17">
        <v>3.8994136399271399E-2</v>
      </c>
      <c r="AE13" s="17">
        <v>9.9138488490821408E-3</v>
      </c>
      <c r="AF13" s="17">
        <v>1.9059180164476199E-3</v>
      </c>
      <c r="AG13" s="17">
        <v>0</v>
      </c>
      <c r="AH13" s="17">
        <v>1.26586743762252E-2</v>
      </c>
      <c r="AI13" s="17">
        <v>1.32306413248371E-2</v>
      </c>
      <c r="AJ13" s="17">
        <v>0</v>
      </c>
      <c r="AK13" s="17">
        <v>0</v>
      </c>
      <c r="AL13" s="17">
        <v>1.8856488756798E-2</v>
      </c>
      <c r="AM13" s="17"/>
      <c r="AN13" s="17">
        <v>6.6331504288414198E-3</v>
      </c>
      <c r="AO13" s="17">
        <v>2.0271275382294899E-2</v>
      </c>
      <c r="AP13" s="17"/>
      <c r="AQ13" s="17">
        <v>6.2931084964723402E-3</v>
      </c>
      <c r="AR13" s="17">
        <v>1.9886417313623301E-2</v>
      </c>
      <c r="AS13" s="17"/>
      <c r="AT13" s="17">
        <v>8.5716009637377202E-3</v>
      </c>
      <c r="AU13" s="17">
        <v>3.0550481983635899E-2</v>
      </c>
      <c r="AV13" s="17"/>
      <c r="AW13" s="17">
        <v>1.43280007411585E-2</v>
      </c>
      <c r="AX13" s="17">
        <v>9.7270577746344095E-3</v>
      </c>
      <c r="AY13" s="17"/>
      <c r="AZ13" s="17">
        <v>2.9056356437073502E-3</v>
      </c>
      <c r="BA13" s="17">
        <v>2.1289327281342699E-2</v>
      </c>
    </row>
    <row r="14" spans="2:53" x14ac:dyDescent="0.35">
      <c r="B14" s="18" t="s">
        <v>69</v>
      </c>
      <c r="C14" s="19">
        <v>1.71455042123978E-2</v>
      </c>
      <c r="D14" s="19">
        <v>8.9450481518464908E-3</v>
      </c>
      <c r="E14" s="19">
        <v>2.53613853233309E-2</v>
      </c>
      <c r="F14" s="19"/>
      <c r="G14" s="19">
        <v>1.1240376978974599E-2</v>
      </c>
      <c r="H14" s="19">
        <v>1.3334256895376999E-2</v>
      </c>
      <c r="I14" s="19">
        <v>1.0351480397611801E-2</v>
      </c>
      <c r="J14" s="19">
        <v>1.34159087098346E-2</v>
      </c>
      <c r="K14" s="19">
        <v>3.07302513572652E-2</v>
      </c>
      <c r="L14" s="19">
        <v>4.0511194489299303E-2</v>
      </c>
      <c r="M14" s="19"/>
      <c r="N14" s="19">
        <v>1.4104034524009299E-2</v>
      </c>
      <c r="O14" s="19">
        <v>2.2649756670834201E-2</v>
      </c>
      <c r="P14" s="19">
        <v>2.0054420923467799E-2</v>
      </c>
      <c r="Q14" s="19">
        <v>4.2601953976037998E-2</v>
      </c>
      <c r="R14" s="19"/>
      <c r="S14" s="19">
        <v>2.1710317095552999E-2</v>
      </c>
      <c r="T14" s="19">
        <v>3.4906194110280203E-2</v>
      </c>
      <c r="U14" s="19">
        <v>2.0254785008565802E-2</v>
      </c>
      <c r="V14" s="19">
        <v>1.5179059214559599E-2</v>
      </c>
      <c r="W14" s="19">
        <v>6.7372860065897698E-3</v>
      </c>
      <c r="X14" s="19">
        <v>1.37201835521675E-2</v>
      </c>
      <c r="Y14" s="19">
        <v>6.4380670463123797E-3</v>
      </c>
      <c r="Z14" s="19">
        <v>0</v>
      </c>
      <c r="AA14" s="19">
        <v>1.357917591694E-2</v>
      </c>
      <c r="AB14" s="19"/>
      <c r="AC14" s="19">
        <v>9.8418044978842503E-3</v>
      </c>
      <c r="AD14" s="19">
        <v>3.1834285329332399E-2</v>
      </c>
      <c r="AE14" s="19">
        <v>9.5308444262998202E-3</v>
      </c>
      <c r="AF14" s="19">
        <v>1.55918972320764E-2</v>
      </c>
      <c r="AG14" s="19">
        <v>2.9119665450328801E-2</v>
      </c>
      <c r="AH14" s="19">
        <v>7.0674125256621007E-2</v>
      </c>
      <c r="AI14" s="19">
        <v>1.07435874416796E-2</v>
      </c>
      <c r="AJ14" s="19">
        <v>8.6957738876206406E-3</v>
      </c>
      <c r="AK14" s="19">
        <v>0</v>
      </c>
      <c r="AL14" s="19">
        <v>0</v>
      </c>
      <c r="AM14" s="19"/>
      <c r="AN14" s="19">
        <v>2.84951737661237E-3</v>
      </c>
      <c r="AO14" s="19">
        <v>3.28564805994086E-2</v>
      </c>
      <c r="AP14" s="19"/>
      <c r="AQ14" s="19">
        <v>6.3152789060021298E-3</v>
      </c>
      <c r="AR14" s="19">
        <v>2.8221943122312E-2</v>
      </c>
      <c r="AS14" s="19"/>
      <c r="AT14" s="19">
        <v>1.2021008732530701E-2</v>
      </c>
      <c r="AU14" s="19">
        <v>4.0716999537921801E-2</v>
      </c>
      <c r="AV14" s="19"/>
      <c r="AW14" s="19">
        <v>1.74150740019277E-2</v>
      </c>
      <c r="AX14" s="19">
        <v>1.52494834529238E-2</v>
      </c>
      <c r="AY14" s="19"/>
      <c r="AZ14" s="19">
        <v>4.0202213680867E-3</v>
      </c>
      <c r="BA14" s="19">
        <v>2.9960170491367101E-2</v>
      </c>
    </row>
    <row r="15" spans="2:53" x14ac:dyDescent="0.35">
      <c r="B15" s="16"/>
    </row>
    <row r="16" spans="2:53" x14ac:dyDescent="0.35">
      <c r="B16" t="s">
        <v>73</v>
      </c>
    </row>
    <row r="17" spans="2:2" x14ac:dyDescent="0.35">
      <c r="B17" t="s">
        <v>74</v>
      </c>
    </row>
    <row r="19" spans="2:2" x14ac:dyDescent="0.35">
      <c r="B19"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A17"/>
  <sheetViews>
    <sheetView showGridLines="0" topLeftCell="A9"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7" width="10.7265625" customWidth="1"/>
    <col min="28" max="28" width="2.1796875" customWidth="1"/>
    <col min="29" max="38" width="10.7265625" customWidth="1"/>
    <col min="39" max="39" width="2.1796875" customWidth="1"/>
    <col min="40" max="41" width="10.7265625" customWidth="1"/>
    <col min="42" max="42" width="2.1796875" customWidth="1"/>
    <col min="43"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s>
  <sheetData>
    <row r="2" spans="2:53" ht="40" customHeight="1" x14ac:dyDescent="0.35">
      <c r="D2" s="34" t="s">
        <v>300</v>
      </c>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row>
    <row r="5" spans="2:53" ht="30" customHeight="1" x14ac:dyDescent="0.35">
      <c r="B5" s="15"/>
      <c r="C5" s="15"/>
      <c r="D5" s="33" t="s">
        <v>53</v>
      </c>
      <c r="E5" s="33"/>
      <c r="F5" s="15"/>
      <c r="G5" s="33" t="s">
        <v>54</v>
      </c>
      <c r="H5" s="33"/>
      <c r="I5" s="33"/>
      <c r="J5" s="33"/>
      <c r="K5" s="33"/>
      <c r="L5" s="33"/>
      <c r="M5" s="15"/>
      <c r="N5" s="33" t="s">
        <v>55</v>
      </c>
      <c r="O5" s="33"/>
      <c r="P5" s="33"/>
      <c r="Q5" s="33"/>
      <c r="R5" s="15"/>
      <c r="S5" s="33" t="s">
        <v>56</v>
      </c>
      <c r="T5" s="33"/>
      <c r="U5" s="33"/>
      <c r="V5" s="33"/>
      <c r="W5" s="33"/>
      <c r="X5" s="33"/>
      <c r="Y5" s="33"/>
      <c r="Z5" s="33"/>
      <c r="AA5" s="33"/>
      <c r="AB5" s="15"/>
      <c r="AC5" s="33" t="s">
        <v>57</v>
      </c>
      <c r="AD5" s="33"/>
      <c r="AE5" s="33"/>
      <c r="AF5" s="33"/>
      <c r="AG5" s="33"/>
      <c r="AH5" s="33"/>
      <c r="AI5" s="33"/>
      <c r="AJ5" s="33"/>
      <c r="AK5" s="33"/>
      <c r="AL5" s="33"/>
      <c r="AM5" s="15"/>
      <c r="AN5" s="33" t="s">
        <v>58</v>
      </c>
      <c r="AO5" s="33"/>
      <c r="AP5" s="15"/>
      <c r="AQ5" s="33" t="s">
        <v>59</v>
      </c>
      <c r="AR5" s="33"/>
      <c r="AS5" s="15"/>
      <c r="AT5" s="33" t="s">
        <v>60</v>
      </c>
      <c r="AU5" s="33"/>
      <c r="AV5" s="15"/>
      <c r="AW5" s="33" t="s">
        <v>61</v>
      </c>
      <c r="AX5" s="33"/>
      <c r="AY5" s="15"/>
      <c r="AZ5" s="33" t="s">
        <v>62</v>
      </c>
      <c r="BA5" s="33"/>
    </row>
    <row r="6" spans="2:53"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C6" s="12" t="s">
        <v>39</v>
      </c>
      <c r="AD6" s="12" t="s">
        <v>40</v>
      </c>
      <c r="AE6" s="12" t="s">
        <v>41</v>
      </c>
      <c r="AF6" s="12" t="s">
        <v>42</v>
      </c>
      <c r="AG6" s="12" t="s">
        <v>43</v>
      </c>
      <c r="AH6" s="12" t="s">
        <v>44</v>
      </c>
      <c r="AI6" s="12" t="s">
        <v>45</v>
      </c>
      <c r="AJ6" s="12" t="s">
        <v>46</v>
      </c>
      <c r="AK6" s="12" t="s">
        <v>47</v>
      </c>
      <c r="AL6" s="12" t="s">
        <v>48</v>
      </c>
      <c r="AN6" s="12" t="s">
        <v>49</v>
      </c>
      <c r="AO6" s="12" t="s">
        <v>50</v>
      </c>
      <c r="AQ6" s="12" t="s">
        <v>49</v>
      </c>
      <c r="AR6" s="12" t="s">
        <v>50</v>
      </c>
      <c r="AT6" s="12" t="s">
        <v>49</v>
      </c>
      <c r="AU6" s="12" t="s">
        <v>50</v>
      </c>
      <c r="AW6" s="12" t="s">
        <v>51</v>
      </c>
      <c r="AX6" s="12" t="s">
        <v>52</v>
      </c>
      <c r="AZ6" s="12" t="s">
        <v>49</v>
      </c>
      <c r="BA6" s="12" t="s">
        <v>50</v>
      </c>
    </row>
    <row r="7" spans="2:53" ht="30" customHeight="1" x14ac:dyDescent="0.35">
      <c r="B7" s="10" t="s">
        <v>18</v>
      </c>
      <c r="C7" s="10">
        <v>2224</v>
      </c>
      <c r="D7" s="10">
        <v>1345</v>
      </c>
      <c r="E7" s="10">
        <v>877</v>
      </c>
      <c r="F7" s="10"/>
      <c r="G7" s="10">
        <v>110</v>
      </c>
      <c r="H7" s="10">
        <v>498</v>
      </c>
      <c r="I7" s="10">
        <v>624</v>
      </c>
      <c r="J7" s="10">
        <v>479</v>
      </c>
      <c r="K7" s="10">
        <v>336</v>
      </c>
      <c r="L7" s="10">
        <v>177</v>
      </c>
      <c r="M7" s="10"/>
      <c r="N7" s="10">
        <v>1661</v>
      </c>
      <c r="O7" s="10">
        <v>220</v>
      </c>
      <c r="P7" s="10">
        <v>248</v>
      </c>
      <c r="Q7" s="10">
        <v>84</v>
      </c>
      <c r="R7" s="10"/>
      <c r="S7" s="10">
        <v>544</v>
      </c>
      <c r="T7" s="10">
        <v>356</v>
      </c>
      <c r="U7" s="10">
        <v>162</v>
      </c>
      <c r="V7" s="10">
        <v>224</v>
      </c>
      <c r="W7" s="10">
        <v>185</v>
      </c>
      <c r="X7" s="10">
        <v>216</v>
      </c>
      <c r="Y7" s="10">
        <v>196</v>
      </c>
      <c r="Z7" s="10">
        <v>95</v>
      </c>
      <c r="AA7" s="10">
        <v>246</v>
      </c>
      <c r="AB7" s="10"/>
      <c r="AC7" s="10">
        <v>274</v>
      </c>
      <c r="AD7" s="10">
        <v>93</v>
      </c>
      <c r="AE7" s="10">
        <v>246</v>
      </c>
      <c r="AF7" s="10">
        <v>446</v>
      </c>
      <c r="AG7" s="10">
        <v>33</v>
      </c>
      <c r="AH7" s="10">
        <v>65</v>
      </c>
      <c r="AI7" s="10">
        <v>462</v>
      </c>
      <c r="AJ7" s="10">
        <v>100</v>
      </c>
      <c r="AK7" s="10">
        <v>70</v>
      </c>
      <c r="AL7" s="10">
        <v>124</v>
      </c>
      <c r="AM7" s="10"/>
      <c r="AN7" s="10">
        <v>1260</v>
      </c>
      <c r="AO7" s="10">
        <v>912</v>
      </c>
      <c r="AP7" s="10"/>
      <c r="AQ7" s="10">
        <v>1317</v>
      </c>
      <c r="AR7" s="10">
        <v>842</v>
      </c>
      <c r="AS7" s="10"/>
      <c r="AT7" s="10">
        <v>1899</v>
      </c>
      <c r="AU7" s="10">
        <v>299</v>
      </c>
      <c r="AV7" s="10"/>
      <c r="AW7" s="10">
        <v>1225</v>
      </c>
      <c r="AX7" s="10">
        <v>992</v>
      </c>
      <c r="AY7" s="10"/>
      <c r="AZ7" s="10">
        <v>1146</v>
      </c>
      <c r="BA7" s="10">
        <v>1078</v>
      </c>
    </row>
    <row r="8" spans="2:53" ht="30" customHeight="1" x14ac:dyDescent="0.35">
      <c r="B8" s="11" t="s">
        <v>19</v>
      </c>
      <c r="C8" s="11">
        <v>2224</v>
      </c>
      <c r="D8" s="11">
        <v>1112</v>
      </c>
      <c r="E8" s="11">
        <v>1112</v>
      </c>
      <c r="F8" s="11"/>
      <c r="G8" s="11">
        <v>111</v>
      </c>
      <c r="H8" s="11">
        <v>486</v>
      </c>
      <c r="I8" s="11">
        <v>620</v>
      </c>
      <c r="J8" s="11">
        <v>498</v>
      </c>
      <c r="K8" s="11">
        <v>338</v>
      </c>
      <c r="L8" s="11">
        <v>170</v>
      </c>
      <c r="M8" s="11"/>
      <c r="N8" s="11">
        <v>1633</v>
      </c>
      <c r="O8" s="11">
        <v>234</v>
      </c>
      <c r="P8" s="11">
        <v>255</v>
      </c>
      <c r="Q8" s="11">
        <v>91</v>
      </c>
      <c r="R8" s="11"/>
      <c r="S8" s="11">
        <v>356</v>
      </c>
      <c r="T8" s="11">
        <v>356</v>
      </c>
      <c r="U8" s="11">
        <v>222</v>
      </c>
      <c r="V8" s="11">
        <v>245</v>
      </c>
      <c r="W8" s="11">
        <v>200</v>
      </c>
      <c r="X8" s="11">
        <v>223</v>
      </c>
      <c r="Y8" s="11">
        <v>222</v>
      </c>
      <c r="Z8" s="11">
        <v>111</v>
      </c>
      <c r="AA8" s="11">
        <v>289</v>
      </c>
      <c r="AB8" s="11"/>
      <c r="AC8" s="11">
        <v>257</v>
      </c>
      <c r="AD8" s="11">
        <v>108</v>
      </c>
      <c r="AE8" s="11">
        <v>233</v>
      </c>
      <c r="AF8" s="11">
        <v>465</v>
      </c>
      <c r="AG8" s="11">
        <v>33</v>
      </c>
      <c r="AH8" s="11">
        <v>66</v>
      </c>
      <c r="AI8" s="11">
        <v>452</v>
      </c>
      <c r="AJ8" s="11">
        <v>96</v>
      </c>
      <c r="AK8" s="11">
        <v>64</v>
      </c>
      <c r="AL8" s="11">
        <v>127</v>
      </c>
      <c r="AM8" s="11"/>
      <c r="AN8" s="11">
        <v>1231</v>
      </c>
      <c r="AO8" s="11">
        <v>937</v>
      </c>
      <c r="AP8" s="11"/>
      <c r="AQ8" s="11">
        <v>1283</v>
      </c>
      <c r="AR8" s="11">
        <v>874</v>
      </c>
      <c r="AS8" s="11"/>
      <c r="AT8" s="11">
        <v>1894</v>
      </c>
      <c r="AU8" s="11">
        <v>302</v>
      </c>
      <c r="AV8" s="11"/>
      <c r="AW8" s="11">
        <v>1213</v>
      </c>
      <c r="AX8" s="11">
        <v>1004</v>
      </c>
      <c r="AY8" s="11"/>
      <c r="AZ8" s="11">
        <v>1099</v>
      </c>
      <c r="BA8" s="11">
        <v>1125</v>
      </c>
    </row>
    <row r="9" spans="2:53" ht="58" x14ac:dyDescent="0.35">
      <c r="B9" s="18" t="s">
        <v>297</v>
      </c>
      <c r="C9" s="17">
        <v>0.35179863587995902</v>
      </c>
      <c r="D9" s="17">
        <v>0.38184809614964998</v>
      </c>
      <c r="E9" s="17">
        <v>0.32206567652847601</v>
      </c>
      <c r="F9" s="17"/>
      <c r="G9" s="17">
        <v>0.29490487458951697</v>
      </c>
      <c r="H9" s="17">
        <v>0.45598878561810802</v>
      </c>
      <c r="I9" s="17">
        <v>0.37942240549696399</v>
      </c>
      <c r="J9" s="17">
        <v>0.339690703310915</v>
      </c>
      <c r="K9" s="17">
        <v>0.257706108724019</v>
      </c>
      <c r="L9" s="17">
        <v>0.21310554230237599</v>
      </c>
      <c r="M9" s="17"/>
      <c r="N9" s="17">
        <v>0.390236428677664</v>
      </c>
      <c r="O9" s="17">
        <v>0.24764724219092701</v>
      </c>
      <c r="P9" s="17">
        <v>0.22721006937340299</v>
      </c>
      <c r="Q9" s="17">
        <v>0.30041563153811701</v>
      </c>
      <c r="R9" s="17"/>
      <c r="S9" s="17">
        <v>0.42065620207092702</v>
      </c>
      <c r="T9" s="17">
        <v>0.30710886723626202</v>
      </c>
      <c r="U9" s="17">
        <v>0.33313985981011301</v>
      </c>
      <c r="V9" s="17">
        <v>0.410336480370454</v>
      </c>
      <c r="W9" s="17">
        <v>0.31212579602239499</v>
      </c>
      <c r="X9" s="17">
        <v>0.36857083173097199</v>
      </c>
      <c r="Y9" s="17">
        <v>0.234373229709227</v>
      </c>
      <c r="Z9" s="17">
        <v>0.44671799617276797</v>
      </c>
      <c r="AA9" s="17">
        <v>0.35499415873295398</v>
      </c>
      <c r="AB9" s="17"/>
      <c r="AC9" s="17">
        <v>0.37244580385411202</v>
      </c>
      <c r="AD9" s="17">
        <v>0.273312117803789</v>
      </c>
      <c r="AE9" s="17">
        <v>0.354199127729867</v>
      </c>
      <c r="AF9" s="17">
        <v>0.43622906984202497</v>
      </c>
      <c r="AG9" s="17">
        <v>0.250248851477199</v>
      </c>
      <c r="AH9" s="17">
        <v>0.38887906664562699</v>
      </c>
      <c r="AI9" s="17">
        <v>0.29871853570082801</v>
      </c>
      <c r="AJ9" s="17">
        <v>0.30709020251564001</v>
      </c>
      <c r="AK9" s="17">
        <v>0.43706154991750101</v>
      </c>
      <c r="AL9" s="17">
        <v>0.30181968381857299</v>
      </c>
      <c r="AM9" s="17"/>
      <c r="AN9" s="17">
        <v>0.44044370326444798</v>
      </c>
      <c r="AO9" s="17">
        <v>0.241654794464707</v>
      </c>
      <c r="AP9" s="17"/>
      <c r="AQ9" s="17">
        <v>0.418145467965989</v>
      </c>
      <c r="AR9" s="17">
        <v>0.259172839898961</v>
      </c>
      <c r="AS9" s="17"/>
      <c r="AT9" s="17">
        <v>0.37746619900888401</v>
      </c>
      <c r="AU9" s="17">
        <v>0.20992309990213401</v>
      </c>
      <c r="AV9" s="17"/>
      <c r="AW9" s="17">
        <v>0.35918166974430199</v>
      </c>
      <c r="AX9" s="17">
        <v>0.34330427354730803</v>
      </c>
      <c r="AY9" s="17"/>
      <c r="AZ9" s="17">
        <v>0.43592013746505898</v>
      </c>
      <c r="BA9" s="17">
        <v>0.26966791287111502</v>
      </c>
    </row>
    <row r="10" spans="2:53" ht="58" x14ac:dyDescent="0.35">
      <c r="B10" s="18" t="s">
        <v>298</v>
      </c>
      <c r="C10" s="17">
        <v>0.25525275119881402</v>
      </c>
      <c r="D10" s="17">
        <v>0.24983496328773699</v>
      </c>
      <c r="E10" s="17">
        <v>0.26090018062570702</v>
      </c>
      <c r="F10" s="17"/>
      <c r="G10" s="17">
        <v>0.37295868581393699</v>
      </c>
      <c r="H10" s="17">
        <v>0.26472400935297902</v>
      </c>
      <c r="I10" s="17">
        <v>0.291660542920817</v>
      </c>
      <c r="J10" s="17">
        <v>0.28209998703604</v>
      </c>
      <c r="K10" s="17">
        <v>0.17747352639291</v>
      </c>
      <c r="L10" s="17">
        <v>9.51558617536859E-2</v>
      </c>
      <c r="M10" s="17"/>
      <c r="N10" s="17">
        <v>0.23157900442246401</v>
      </c>
      <c r="O10" s="17">
        <v>0.34156636874991803</v>
      </c>
      <c r="P10" s="17">
        <v>0.33296320449366401</v>
      </c>
      <c r="Q10" s="17">
        <v>0.21569880445602699</v>
      </c>
      <c r="R10" s="17"/>
      <c r="S10" s="17">
        <v>0.26336252672786598</v>
      </c>
      <c r="T10" s="17">
        <v>0.26205958463907197</v>
      </c>
      <c r="U10" s="17">
        <v>0.252507665692914</v>
      </c>
      <c r="V10" s="17">
        <v>0.20578164951156899</v>
      </c>
      <c r="W10" s="17">
        <v>0.243476544185875</v>
      </c>
      <c r="X10" s="17">
        <v>0.25273594047588399</v>
      </c>
      <c r="Y10" s="17">
        <v>0.29638990638832302</v>
      </c>
      <c r="Z10" s="17">
        <v>0.18115621421042799</v>
      </c>
      <c r="AA10" s="17">
        <v>0.28787652422631199</v>
      </c>
      <c r="AB10" s="17"/>
      <c r="AC10" s="17">
        <v>0.237244100475969</v>
      </c>
      <c r="AD10" s="17">
        <v>0.307680842392136</v>
      </c>
      <c r="AE10" s="17">
        <v>0.25705710383966901</v>
      </c>
      <c r="AF10" s="17">
        <v>0.26145134140020598</v>
      </c>
      <c r="AG10" s="17">
        <v>0.24648987468668199</v>
      </c>
      <c r="AH10" s="17">
        <v>0.254175886089409</v>
      </c>
      <c r="AI10" s="17">
        <v>0.24691146610605999</v>
      </c>
      <c r="AJ10" s="17">
        <v>0.27300382225387998</v>
      </c>
      <c r="AK10" s="17">
        <v>0.13981478979456</v>
      </c>
      <c r="AL10" s="17">
        <v>0.31973916969848298</v>
      </c>
      <c r="AM10" s="17"/>
      <c r="AN10" s="17">
        <v>0.25538008467245099</v>
      </c>
      <c r="AO10" s="17">
        <v>0.26096845698048798</v>
      </c>
      <c r="AP10" s="17"/>
      <c r="AQ10" s="17">
        <v>0.25141067197952599</v>
      </c>
      <c r="AR10" s="17">
        <v>0.26372379034378701</v>
      </c>
      <c r="AS10" s="17"/>
      <c r="AT10" s="17">
        <v>0.25033713018053799</v>
      </c>
      <c r="AU10" s="17">
        <v>0.29648427584679998</v>
      </c>
      <c r="AV10" s="17"/>
      <c r="AW10" s="17">
        <v>0.244747205084064</v>
      </c>
      <c r="AX10" s="17">
        <v>0.26870938127890298</v>
      </c>
      <c r="AY10" s="17"/>
      <c r="AZ10" s="17">
        <v>0.26132783601108101</v>
      </c>
      <c r="BA10" s="17">
        <v>0.24932143639142501</v>
      </c>
    </row>
    <row r="11" spans="2:53" ht="58" x14ac:dyDescent="0.35">
      <c r="B11" s="18" t="s">
        <v>299</v>
      </c>
      <c r="C11" s="17">
        <v>0.29240287691533701</v>
      </c>
      <c r="D11" s="17">
        <v>0.29104126394722202</v>
      </c>
      <c r="E11" s="17">
        <v>0.29312789049634003</v>
      </c>
      <c r="F11" s="17"/>
      <c r="G11" s="17">
        <v>0.26581025920196</v>
      </c>
      <c r="H11" s="17">
        <v>0.22899400723003299</v>
      </c>
      <c r="I11" s="17">
        <v>0.278234229813412</v>
      </c>
      <c r="J11" s="17">
        <v>0.28173152928955603</v>
      </c>
      <c r="K11" s="17">
        <v>0.36441366705760198</v>
      </c>
      <c r="L11" s="17">
        <v>0.43050052477366402</v>
      </c>
      <c r="M11" s="17"/>
      <c r="N11" s="17">
        <v>0.296643694086967</v>
      </c>
      <c r="O11" s="17">
        <v>0.23975815725444699</v>
      </c>
      <c r="P11" s="17">
        <v>0.31193882119956401</v>
      </c>
      <c r="Q11" s="17">
        <v>0.31696115231890398</v>
      </c>
      <c r="R11" s="17"/>
      <c r="S11" s="17">
        <v>0.22470392685354701</v>
      </c>
      <c r="T11" s="17">
        <v>0.32039893344395198</v>
      </c>
      <c r="U11" s="17">
        <v>0.28539750826773003</v>
      </c>
      <c r="V11" s="17">
        <v>0.30798657368884502</v>
      </c>
      <c r="W11" s="17">
        <v>0.361589578104063</v>
      </c>
      <c r="X11" s="17">
        <v>0.28032669414009198</v>
      </c>
      <c r="Y11" s="17">
        <v>0.337055343210175</v>
      </c>
      <c r="Z11" s="17">
        <v>0.26133367566000598</v>
      </c>
      <c r="AA11" s="17">
        <v>0.27255130976460401</v>
      </c>
      <c r="AB11" s="17"/>
      <c r="AC11" s="17">
        <v>0.29264326612678498</v>
      </c>
      <c r="AD11" s="17">
        <v>0.33207952191378198</v>
      </c>
      <c r="AE11" s="17">
        <v>0.29979891998559399</v>
      </c>
      <c r="AF11" s="17">
        <v>0.25666827857334701</v>
      </c>
      <c r="AG11" s="17">
        <v>0.37437010980343299</v>
      </c>
      <c r="AH11" s="17">
        <v>0.23618672181811501</v>
      </c>
      <c r="AI11" s="17">
        <v>0.33317509900699599</v>
      </c>
      <c r="AJ11" s="17">
        <v>0.303313454125967</v>
      </c>
      <c r="AK11" s="17">
        <v>0.34189301185118398</v>
      </c>
      <c r="AL11" s="17">
        <v>0.30100046710749701</v>
      </c>
      <c r="AM11" s="17"/>
      <c r="AN11" s="17">
        <v>0.27209829399885699</v>
      </c>
      <c r="AO11" s="17">
        <v>0.31738232156728602</v>
      </c>
      <c r="AP11" s="17"/>
      <c r="AQ11" s="17">
        <v>0.28461085515643098</v>
      </c>
      <c r="AR11" s="17">
        <v>0.316027374426956</v>
      </c>
      <c r="AS11" s="17"/>
      <c r="AT11" s="17">
        <v>0.29159526605881497</v>
      </c>
      <c r="AU11" s="17">
        <v>0.28941657542826099</v>
      </c>
      <c r="AV11" s="17"/>
      <c r="AW11" s="17">
        <v>0.29909516689607601</v>
      </c>
      <c r="AX11" s="17">
        <v>0.28538295548411102</v>
      </c>
      <c r="AY11" s="17"/>
      <c r="AZ11" s="17">
        <v>0.27919527119501097</v>
      </c>
      <c r="BA11" s="17">
        <v>0.305297917857145</v>
      </c>
    </row>
    <row r="12" spans="2:53" x14ac:dyDescent="0.35">
      <c r="B12" s="18" t="s">
        <v>69</v>
      </c>
      <c r="C12" s="19">
        <v>0.10054573600588899</v>
      </c>
      <c r="D12" s="19">
        <v>7.7275676615391503E-2</v>
      </c>
      <c r="E12" s="19">
        <v>0.123906252349477</v>
      </c>
      <c r="F12" s="19"/>
      <c r="G12" s="19">
        <v>6.6326180394587306E-2</v>
      </c>
      <c r="H12" s="19">
        <v>5.02931977988808E-2</v>
      </c>
      <c r="I12" s="19">
        <v>5.0682821768807299E-2</v>
      </c>
      <c r="J12" s="19">
        <v>9.6477780363488905E-2</v>
      </c>
      <c r="K12" s="19">
        <v>0.20040669782546899</v>
      </c>
      <c r="L12" s="19">
        <v>0.26123807117027498</v>
      </c>
      <c r="M12" s="19"/>
      <c r="N12" s="19">
        <v>8.1540872812905299E-2</v>
      </c>
      <c r="O12" s="19">
        <v>0.171028231804708</v>
      </c>
      <c r="P12" s="19">
        <v>0.12788790493336899</v>
      </c>
      <c r="Q12" s="19">
        <v>0.16692441168695199</v>
      </c>
      <c r="R12" s="19"/>
      <c r="S12" s="19">
        <v>9.1277344347659897E-2</v>
      </c>
      <c r="T12" s="19">
        <v>0.110432614680713</v>
      </c>
      <c r="U12" s="19">
        <v>0.12895496622924299</v>
      </c>
      <c r="V12" s="19">
        <v>7.5895296429131995E-2</v>
      </c>
      <c r="W12" s="19">
        <v>8.2808081687666596E-2</v>
      </c>
      <c r="X12" s="19">
        <v>9.8366533653051702E-2</v>
      </c>
      <c r="Y12" s="19">
        <v>0.13218152069227501</v>
      </c>
      <c r="Z12" s="19">
        <v>0.110792113956799</v>
      </c>
      <c r="AA12" s="19">
        <v>8.4578007276129602E-2</v>
      </c>
      <c r="AB12" s="19"/>
      <c r="AC12" s="19">
        <v>9.7666829543134201E-2</v>
      </c>
      <c r="AD12" s="19">
        <v>8.6927517890292599E-2</v>
      </c>
      <c r="AE12" s="19">
        <v>8.8944848444870203E-2</v>
      </c>
      <c r="AF12" s="19">
        <v>4.5651310184422297E-2</v>
      </c>
      <c r="AG12" s="19">
        <v>0.128891164032686</v>
      </c>
      <c r="AH12" s="19">
        <v>0.120758325446849</v>
      </c>
      <c r="AI12" s="19">
        <v>0.12119489918611499</v>
      </c>
      <c r="AJ12" s="19">
        <v>0.116592521104513</v>
      </c>
      <c r="AK12" s="19">
        <v>8.1230648436756106E-2</v>
      </c>
      <c r="AL12" s="19">
        <v>7.74406793754462E-2</v>
      </c>
      <c r="AM12" s="19"/>
      <c r="AN12" s="19">
        <v>3.2077918064243198E-2</v>
      </c>
      <c r="AO12" s="19">
        <v>0.179994426987519</v>
      </c>
      <c r="AP12" s="19"/>
      <c r="AQ12" s="19">
        <v>4.5833004898054398E-2</v>
      </c>
      <c r="AR12" s="19">
        <v>0.16107599533029501</v>
      </c>
      <c r="AS12" s="19"/>
      <c r="AT12" s="19">
        <v>8.0601404751763403E-2</v>
      </c>
      <c r="AU12" s="19">
        <v>0.20417604882280499</v>
      </c>
      <c r="AV12" s="19"/>
      <c r="AW12" s="19">
        <v>9.6975958275557897E-2</v>
      </c>
      <c r="AX12" s="19">
        <v>0.102603389689679</v>
      </c>
      <c r="AY12" s="19"/>
      <c r="AZ12" s="19">
        <v>2.3556755328848399E-2</v>
      </c>
      <c r="BA12" s="19">
        <v>0.175712732880316</v>
      </c>
    </row>
    <row r="13" spans="2:53" x14ac:dyDescent="0.35">
      <c r="B13" s="16"/>
    </row>
    <row r="14" spans="2:53" x14ac:dyDescent="0.35">
      <c r="B14" t="s">
        <v>73</v>
      </c>
    </row>
    <row r="15" spans="2:53" x14ac:dyDescent="0.35">
      <c r="B15" t="s">
        <v>74</v>
      </c>
    </row>
    <row r="17" spans="2:2" x14ac:dyDescent="0.35">
      <c r="B17" s="8" t="str">
        <f>HYPERLINK("#'Contents'!A1", "Return to Contents")</f>
        <v>Return to Contents</v>
      </c>
    </row>
  </sheetData>
  <mergeCells count="11">
    <mergeCell ref="D2:AS2"/>
    <mergeCell ref="AN5:AO5"/>
    <mergeCell ref="AQ5:AR5"/>
    <mergeCell ref="AT5:AU5"/>
    <mergeCell ref="AW5:AX5"/>
    <mergeCell ref="AZ5:BA5"/>
    <mergeCell ref="D5:E5"/>
    <mergeCell ref="G5:L5"/>
    <mergeCell ref="N5:Q5"/>
    <mergeCell ref="S5:AA5"/>
    <mergeCell ref="AC5:AL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99</vt:i4>
      </vt:variant>
    </vt:vector>
  </HeadingPairs>
  <TitlesOfParts>
    <vt:vector size="9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2025-01-02T11:15:28Z</dcterms:created>
  <dcterms:modified xsi:type="dcterms:W3CDTF">2025-01-02T17:43:08Z</dcterms:modified>
</cp:coreProperties>
</file>